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rcastro\Desktop\NOVO PREGÃO RECEPCIONISTA\"/>
    </mc:Choice>
  </mc:AlternateContent>
  <xr:revisionPtr revIDLastSave="0" documentId="13_ncr:1_{132BFF50-2D0B-4B1A-A437-6D11ACD7C33C}" xr6:coauthVersionLast="47" xr6:coauthVersionMax="47" xr10:uidLastSave="{00000000-0000-0000-0000-000000000000}"/>
  <bookViews>
    <workbookView xWindow="-120" yWindow="-120" windowWidth="29040" windowHeight="15720" tabRatio="500" firstSheet="2" activeTab="7" xr2:uid="{00000000-000D-0000-FFFF-FFFF00000000}"/>
  </bookViews>
  <sheets>
    <sheet name="Modelo" sheetId="1" state="hidden" r:id="rId1"/>
    <sheet name="RESUMO" sheetId="2" r:id="rId2"/>
    <sheet name="RIO DE JANEIRO" sheetId="8" r:id="rId3"/>
    <sheet name="DUQUE DE CAXIAS" sheetId="10" r:id="rId4"/>
    <sheet name="NOVA IGUAÇU" sheetId="5" r:id="rId5"/>
    <sheet name="PETROPOLIS" sheetId="6" r:id="rId6"/>
    <sheet name="CABO FRIO" sheetId="7" r:id="rId7"/>
    <sheet name="CAMPOS DOS GOYTACASES" sheetId="25" r:id="rId8"/>
  </sheets>
  <definedNames>
    <definedName name="_xlnm.Print_Area" localSheetId="6">'CABO FRIO'!$A$1:$E$118</definedName>
    <definedName name="_xlnm.Print_Area" localSheetId="7">'CAMPOS DOS GOYTACASES'!$A$1:$E$118</definedName>
    <definedName name="_xlnm.Print_Area" localSheetId="3">'DUQUE DE CAXIAS'!$A$1:$E$118</definedName>
    <definedName name="_xlnm.Print_Area" localSheetId="4">'NOVA IGUAÇU'!$A$1:$E$118</definedName>
    <definedName name="_xlnm.Print_Area" localSheetId="5">PETROPOLIS!$A$1:$E$118</definedName>
    <definedName name="_xlnm.Print_Area" localSheetId="1">RESUMO!$A$27:$F$34</definedName>
    <definedName name="_xlnm.Print_Area" localSheetId="2">'RIO DE JANEIRO'!$A$1:$E$118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6" i="10" l="1"/>
  <c r="E53" i="10"/>
  <c r="E68" i="10"/>
  <c r="E78" i="10"/>
  <c r="E116" i="8"/>
  <c r="E92" i="8"/>
  <c r="E91" i="8"/>
  <c r="E95" i="8"/>
  <c r="E78" i="8"/>
  <c r="E68" i="8"/>
  <c r="E53" i="8"/>
  <c r="E95" i="25"/>
  <c r="E95" i="7"/>
  <c r="E92" i="6"/>
  <c r="E91" i="6"/>
  <c r="E95" i="5"/>
  <c r="E92" i="5"/>
  <c r="E91" i="5"/>
  <c r="E68" i="25"/>
  <c r="E47" i="5"/>
  <c r="E34" i="10"/>
  <c r="E56" i="8"/>
  <c r="E47" i="8"/>
  <c r="D100" i="25" l="1"/>
  <c r="D99" i="25"/>
  <c r="E48" i="25"/>
  <c r="E47" i="25"/>
  <c r="D66" i="25"/>
  <c r="D101" i="25"/>
  <c r="D78" i="25"/>
  <c r="D68" i="25"/>
  <c r="D45" i="25"/>
  <c r="D34" i="25"/>
  <c r="E28" i="25"/>
  <c r="E29" i="25" s="1"/>
  <c r="D106" i="25" l="1"/>
  <c r="E53" i="25"/>
  <c r="E58" i="25" s="1"/>
  <c r="E80" i="25"/>
  <c r="E72" i="25"/>
  <c r="E62" i="25"/>
  <c r="E34" i="25"/>
  <c r="E56" i="25" s="1"/>
  <c r="E76" i="25"/>
  <c r="E33" i="25"/>
  <c r="E65" i="25"/>
  <c r="E66" i="25" s="1"/>
  <c r="E32" i="25"/>
  <c r="E74" i="25"/>
  <c r="E77" i="25"/>
  <c r="E67" i="25"/>
  <c r="E75" i="25"/>
  <c r="E109" i="25"/>
  <c r="E64" i="25"/>
  <c r="E81" i="25"/>
  <c r="E86" i="25" s="1"/>
  <c r="E73" i="25"/>
  <c r="E63" i="25" l="1"/>
  <c r="E111" i="25" s="1"/>
  <c r="E78" i="25"/>
  <c r="E41" i="25" s="1"/>
  <c r="D66" i="7"/>
  <c r="E48" i="7"/>
  <c r="E47" i="7"/>
  <c r="D66" i="6"/>
  <c r="E47" i="6"/>
  <c r="E48" i="6"/>
  <c r="D66" i="5"/>
  <c r="E48" i="5"/>
  <c r="D66" i="10"/>
  <c r="E48" i="10"/>
  <c r="E47" i="10"/>
  <c r="D66" i="8"/>
  <c r="E48" i="8"/>
  <c r="E39" i="25" l="1"/>
  <c r="E38" i="25"/>
  <c r="E85" i="25"/>
  <c r="E87" i="25" s="1"/>
  <c r="E112" i="25" s="1"/>
  <c r="E43" i="25"/>
  <c r="E40" i="25"/>
  <c r="E42" i="25"/>
  <c r="E37" i="25"/>
  <c r="E44" i="25"/>
  <c r="E45" i="25" l="1"/>
  <c r="E57" i="25" s="1"/>
  <c r="E59" i="25" s="1"/>
  <c r="E110" i="25" l="1"/>
  <c r="E92" i="7" l="1"/>
  <c r="E92" i="25" s="1"/>
  <c r="E91" i="7"/>
  <c r="E91" i="25" s="1"/>
  <c r="E113" i="25" l="1"/>
  <c r="E114" i="25" s="1"/>
  <c r="E99" i="25"/>
  <c r="E92" i="10"/>
  <c r="E91" i="10"/>
  <c r="D101" i="10"/>
  <c r="D106" i="10" s="1"/>
  <c r="D78" i="10"/>
  <c r="D68" i="10"/>
  <c r="D45" i="10"/>
  <c r="D34" i="10"/>
  <c r="E28" i="10"/>
  <c r="E29" i="10" s="1"/>
  <c r="E113" i="8"/>
  <c r="D101" i="8"/>
  <c r="D106" i="8" s="1"/>
  <c r="D78" i="8"/>
  <c r="D68" i="8"/>
  <c r="D45" i="8"/>
  <c r="D34" i="8"/>
  <c r="E28" i="8"/>
  <c r="E95" i="10" l="1"/>
  <c r="E113" i="10" s="1"/>
  <c r="E100" i="25"/>
  <c r="E58" i="8"/>
  <c r="E58" i="10"/>
  <c r="E59" i="10" s="1"/>
  <c r="E80" i="10"/>
  <c r="E72" i="10"/>
  <c r="E62" i="10"/>
  <c r="E56" i="10"/>
  <c r="E73" i="10"/>
  <c r="E77" i="10"/>
  <c r="E67" i="10"/>
  <c r="E76" i="10"/>
  <c r="E33" i="10"/>
  <c r="E109" i="10"/>
  <c r="E74" i="10"/>
  <c r="E64" i="10"/>
  <c r="E81" i="10"/>
  <c r="E86" i="10" s="1"/>
  <c r="E75" i="10"/>
  <c r="E65" i="10"/>
  <c r="E66" i="10" s="1"/>
  <c r="E32" i="10"/>
  <c r="E29" i="8"/>
  <c r="E104" i="25" l="1"/>
  <c r="E103" i="25"/>
  <c r="E102" i="25"/>
  <c r="E116" i="25"/>
  <c r="B12" i="2" s="1"/>
  <c r="E12" i="2" s="1"/>
  <c r="E63" i="10"/>
  <c r="E111" i="10" s="1"/>
  <c r="E37" i="10"/>
  <c r="E74" i="8"/>
  <c r="E62" i="8"/>
  <c r="E34" i="8"/>
  <c r="E64" i="8"/>
  <c r="E72" i="8"/>
  <c r="E67" i="8"/>
  <c r="E80" i="8"/>
  <c r="E76" i="8"/>
  <c r="E33" i="8"/>
  <c r="E75" i="8"/>
  <c r="E65" i="8"/>
  <c r="E66" i="8" s="1"/>
  <c r="E32" i="8"/>
  <c r="E109" i="8"/>
  <c r="E81" i="8"/>
  <c r="E86" i="8" s="1"/>
  <c r="E73" i="8"/>
  <c r="F12" i="2" l="1"/>
  <c r="E106" i="25"/>
  <c r="E115" i="25" s="1"/>
  <c r="E44" i="10"/>
  <c r="E85" i="10"/>
  <c r="E87" i="10" s="1"/>
  <c r="E112" i="10" s="1"/>
  <c r="E38" i="10"/>
  <c r="E41" i="10"/>
  <c r="E43" i="10"/>
  <c r="E40" i="10"/>
  <c r="E39" i="10"/>
  <c r="E42" i="10"/>
  <c r="E42" i="8"/>
  <c r="E63" i="8"/>
  <c r="E111" i="8" l="1"/>
  <c r="E45" i="10"/>
  <c r="E57" i="10" s="1"/>
  <c r="E37" i="8"/>
  <c r="E44" i="8"/>
  <c r="E40" i="8"/>
  <c r="E85" i="8"/>
  <c r="E87" i="8" s="1"/>
  <c r="E112" i="8" s="1"/>
  <c r="E41" i="8"/>
  <c r="E38" i="8"/>
  <c r="E39" i="8"/>
  <c r="E43" i="8"/>
  <c r="E110" i="10" l="1"/>
  <c r="E114" i="10" s="1"/>
  <c r="E45" i="8"/>
  <c r="E57" i="8" s="1"/>
  <c r="E59" i="8" s="1"/>
  <c r="E110" i="8" s="1"/>
  <c r="E114" i="8" s="1"/>
  <c r="E99" i="10"/>
  <c r="E100" i="10" l="1"/>
  <c r="E103" i="10" s="1"/>
  <c r="E99" i="8"/>
  <c r="B8" i="2" l="1"/>
  <c r="E8" i="2" s="1"/>
  <c r="F8" i="2" s="1"/>
  <c r="E104" i="10"/>
  <c r="E102" i="10"/>
  <c r="E100" i="8"/>
  <c r="E106" i="10" l="1"/>
  <c r="E115" i="10" s="1"/>
  <c r="B7" i="2"/>
  <c r="E7" i="2" s="1"/>
  <c r="E103" i="8"/>
  <c r="E104" i="8"/>
  <c r="E102" i="8"/>
  <c r="D101" i="7"/>
  <c r="D78" i="7"/>
  <c r="D68" i="7"/>
  <c r="D45" i="7"/>
  <c r="D34" i="7"/>
  <c r="E28" i="7"/>
  <c r="E29" i="7" s="1"/>
  <c r="D101" i="6"/>
  <c r="D106" i="6" s="1"/>
  <c r="E95" i="6"/>
  <c r="E113" i="6" s="1"/>
  <c r="D78" i="6"/>
  <c r="D68" i="6"/>
  <c r="E53" i="6"/>
  <c r="E58" i="6" s="1"/>
  <c r="D45" i="6"/>
  <c r="D34" i="6"/>
  <c r="E28" i="6"/>
  <c r="E29" i="6" s="1"/>
  <c r="E73" i="6" s="1"/>
  <c r="D101" i="5"/>
  <c r="D78" i="5"/>
  <c r="D68" i="5"/>
  <c r="E53" i="5"/>
  <c r="E58" i="5" s="1"/>
  <c r="D45" i="5"/>
  <c r="D34" i="5"/>
  <c r="F7" i="2" l="1"/>
  <c r="E106" i="8"/>
  <c r="E115" i="8" s="1"/>
  <c r="E113" i="7"/>
  <c r="E53" i="7"/>
  <c r="E58" i="7" s="1"/>
  <c r="E113" i="5"/>
  <c r="E81" i="7"/>
  <c r="E86" i="7" s="1"/>
  <c r="E73" i="7"/>
  <c r="E80" i="7"/>
  <c r="E72" i="7"/>
  <c r="E62" i="7"/>
  <c r="E34" i="7"/>
  <c r="E56" i="7" s="1"/>
  <c r="E77" i="7"/>
  <c r="E67" i="7"/>
  <c r="E76" i="7"/>
  <c r="E33" i="7"/>
  <c r="E109" i="7"/>
  <c r="E75" i="7"/>
  <c r="E74" i="7"/>
  <c r="E65" i="7"/>
  <c r="E66" i="7" s="1"/>
  <c r="E64" i="7"/>
  <c r="E32" i="7"/>
  <c r="E67" i="6"/>
  <c r="E75" i="6"/>
  <c r="E65" i="6"/>
  <c r="E66" i="6" s="1"/>
  <c r="E32" i="6"/>
  <c r="E109" i="6"/>
  <c r="E74" i="6"/>
  <c r="E64" i="6"/>
  <c r="E81" i="6"/>
  <c r="E86" i="6" s="1"/>
  <c r="E80" i="6"/>
  <c r="E72" i="6"/>
  <c r="E62" i="6"/>
  <c r="E34" i="6"/>
  <c r="E76" i="6"/>
  <c r="E33" i="6"/>
  <c r="E77" i="6"/>
  <c r="E28" i="5"/>
  <c r="E29" i="5" s="1"/>
  <c r="E65" i="5" s="1"/>
  <c r="D106" i="5"/>
  <c r="D106" i="7"/>
  <c r="E63" i="7" l="1"/>
  <c r="E68" i="7"/>
  <c r="E111" i="7" s="1"/>
  <c r="E78" i="7"/>
  <c r="E37" i="7" s="1"/>
  <c r="E77" i="5"/>
  <c r="E67" i="5"/>
  <c r="E76" i="5"/>
  <c r="E33" i="5"/>
  <c r="E109" i="5"/>
  <c r="E74" i="5"/>
  <c r="E64" i="5"/>
  <c r="E81" i="5"/>
  <c r="E86" i="5" s="1"/>
  <c r="E73" i="5"/>
  <c r="E80" i="5"/>
  <c r="E66" i="5"/>
  <c r="E62" i="5"/>
  <c r="E75" i="5"/>
  <c r="E72" i="5"/>
  <c r="E34" i="5"/>
  <c r="E56" i="5" s="1"/>
  <c r="E32" i="5"/>
  <c r="E63" i="6"/>
  <c r="E68" i="6" s="1"/>
  <c r="E111" i="6" s="1"/>
  <c r="E78" i="6"/>
  <c r="E42" i="6" s="1"/>
  <c r="E56" i="6"/>
  <c r="E39" i="7" l="1"/>
  <c r="E41" i="7"/>
  <c r="E41" i="6"/>
  <c r="E43" i="6"/>
  <c r="E63" i="5"/>
  <c r="E68" i="5" s="1"/>
  <c r="E111" i="5" s="1"/>
  <c r="E85" i="6"/>
  <c r="E87" i="6" s="1"/>
  <c r="E112" i="6" s="1"/>
  <c r="E44" i="6"/>
  <c r="E37" i="6"/>
  <c r="E39" i="6"/>
  <c r="E40" i="6"/>
  <c r="E78" i="5"/>
  <c r="E40" i="5" s="1"/>
  <c r="E85" i="7"/>
  <c r="E87" i="7" s="1"/>
  <c r="E112" i="7" s="1"/>
  <c r="E42" i="7"/>
  <c r="E44" i="7"/>
  <c r="E43" i="7"/>
  <c r="E40" i="7"/>
  <c r="E38" i="7"/>
  <c r="E38" i="6"/>
  <c r="E45" i="7" l="1"/>
  <c r="E57" i="7" s="1"/>
  <c r="E59" i="7" s="1"/>
  <c r="E110" i="7" s="1"/>
  <c r="E114" i="7" s="1"/>
  <c r="E38" i="5"/>
  <c r="E85" i="5"/>
  <c r="E87" i="5" s="1"/>
  <c r="E112" i="5" s="1"/>
  <c r="E37" i="5"/>
  <c r="E43" i="5"/>
  <c r="E44" i="5"/>
  <c r="E45" i="6"/>
  <c r="E57" i="6" s="1"/>
  <c r="E59" i="6" s="1"/>
  <c r="E42" i="5"/>
  <c r="E39" i="5"/>
  <c r="E41" i="5"/>
  <c r="E45" i="5" l="1"/>
  <c r="E57" i="5" s="1"/>
  <c r="E59" i="5" s="1"/>
  <c r="E99" i="7"/>
  <c r="E110" i="6"/>
  <c r="E114" i="6" s="1"/>
  <c r="E99" i="6"/>
  <c r="E100" i="7" l="1"/>
  <c r="E104" i="7" s="1"/>
  <c r="E103" i="7"/>
  <c r="E110" i="5"/>
  <c r="E114" i="5" s="1"/>
  <c r="E99" i="5"/>
  <c r="E100" i="6"/>
  <c r="E103" i="6" s="1"/>
  <c r="E102" i="7" l="1"/>
  <c r="E106" i="7" s="1"/>
  <c r="E115" i="7" s="1"/>
  <c r="E116" i="7"/>
  <c r="B11" i="2" s="1"/>
  <c r="E11" i="2" s="1"/>
  <c r="F11" i="2" s="1"/>
  <c r="E104" i="6"/>
  <c r="E116" i="6"/>
  <c r="B10" i="2" s="1"/>
  <c r="E10" i="2" s="1"/>
  <c r="F10" i="2" s="1"/>
  <c r="E100" i="5"/>
  <c r="E102" i="6"/>
  <c r="E106" i="6" l="1"/>
  <c r="E115" i="6" s="1"/>
  <c r="E102" i="5"/>
  <c r="E103" i="5"/>
  <c r="E104" i="5"/>
  <c r="E116" i="5"/>
  <c r="B9" i="2" s="1"/>
  <c r="E9" i="2" s="1"/>
  <c r="E13" i="2" s="1"/>
  <c r="F9" i="2" l="1"/>
  <c r="F13" i="2" s="1"/>
  <c r="F17" i="2"/>
  <c r="F18" i="2" s="1"/>
  <c r="E106" i="5"/>
  <c r="E115" i="5" s="1"/>
</calcChain>
</file>

<file path=xl/sharedStrings.xml><?xml version="1.0" encoding="utf-8"?>
<sst xmlns="http://schemas.openxmlformats.org/spreadsheetml/2006/main" count="1286" uniqueCount="215">
  <si>
    <t>PLANILHA DE CUSTOS E FORMAÇÃO DE PREÇOS</t>
  </si>
  <si>
    <t>MODELO PARA A CONSOLIDAÇÃO E APRESENTAÇÃO DE PROPOSTAS</t>
  </si>
  <si>
    <t>Com ajustes após publicação da Lei n° 13.467, de 2017.</t>
  </si>
  <si>
    <t>Módulo 1 - Composição da Remuneração</t>
  </si>
  <si>
    <t>Composição da Remuneração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</si>
  <si>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</si>
  <si>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</si>
  <si>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</si>
  <si>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</si>
  <si>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</si>
  <si>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</si>
  <si>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</si>
  <si>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</si>
  <si>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Adicional Noturno</t>
  </si>
  <si>
    <t>E</t>
  </si>
  <si>
    <t>Adicional de Hora Noturna Reduzida</t>
  </si>
  <si>
    <t>G</t>
  </si>
  <si>
    <t>Outros (especificar)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</si>
  <si>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</si>
  <si>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</si>
  <si>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</si>
  <si>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</si>
  <si>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</si>
  <si>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13º (décimo terceiro) Salário</t>
  </si>
  <si>
    <t>Férias e Adicional de Férias</t>
  </si>
  <si>
    <t>Submódulo 2.2 - Encargos Previdenciários (GPS), Fundo de Garantia por Tempo de Serviço (FGTS) e outras contribuições.</t>
  </si>
  <si>
    <t>2.2</t>
  </si>
  <si>
    <t>GPS, FGTS e outras contribuições</t>
  </si>
  <si>
    <t>Percentual (%)</t>
  </si>
  <si>
    <t>INSS</t>
  </si>
  <si>
    <t>Salário Educação</t>
  </si>
  <si>
    <t>SAT</t>
  </si>
  <si>
    <t>SESC ou SESI</t>
  </si>
  <si>
    <t>SENAI - SENAC</t>
  </si>
  <si>
    <t>F</t>
  </si>
  <si>
    <t>SEBRAE</t>
  </si>
  <si>
    <t>INCRA</t>
  </si>
  <si>
    <t>H</t>
  </si>
  <si>
    <t>FGTS</t>
  </si>
  <si>
    <t xml:space="preserve">Total </t>
  </si>
  <si>
    <t>Submódulo 2.3 - Benefícios Mensais e Diários.</t>
  </si>
  <si>
    <t>2.3</t>
  </si>
  <si>
    <t>Benefícios Mensais e Diários</t>
  </si>
  <si>
    <t>Transporte</t>
  </si>
  <si>
    <t>Auxílio-Refeição/Alimentação</t>
  </si>
  <si>
    <t>Benefício xxx</t>
  </si>
  <si>
    <t>Quadro-Resumo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</si>
  <si>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</si>
  <si>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</si>
  <si>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</si>
  <si>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</si>
  <si>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</si>
  <si>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</si>
  <si>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</si>
  <si>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</si>
  <si>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</si>
  <si>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Módulo 4 - Custo de Reposição do Profissional Ausente</t>
  </si>
  <si>
    <t>Submódulo 4.1 - Ausências Legais</t>
  </si>
  <si>
    <t>4.1</t>
  </si>
  <si>
    <t>Ausências Legais</t>
  </si>
  <si>
    <t>Férias</t>
  </si>
  <si>
    <t>Licença-Paternidade</t>
  </si>
  <si>
    <t>Ausência por acidente de trabalho</t>
  </si>
  <si>
    <t>Afastamento Maternidade</t>
  </si>
  <si>
    <t>Submódulo 4.2 - Intrajornada</t>
  </si>
  <si>
    <t>4.2</t>
  </si>
  <si>
    <t>Intrajornada</t>
  </si>
  <si>
    <t>Intervalo para repouso e alimentação</t>
  </si>
  <si>
    <t>Quadro-Resumo do Módulo 4 - Custo de Reposição do Profissional Ausente</t>
  </si>
  <si>
    <t>Custo de Reposição do Profissional Ausente</t>
  </si>
  <si>
    <t>Módulo 5 - Insumos Diversos</t>
  </si>
  <si>
    <t>Insumos Diversos</t>
  </si>
  <si>
    <t>Uniformes</t>
  </si>
  <si>
    <t>Materiais</t>
  </si>
  <si>
    <t>Equipamentos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</si>
  <si>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</si>
  <si>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</si>
  <si>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</si>
  <si>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</si>
  <si>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</si>
  <si>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(especificar)</t>
  </si>
  <si>
    <t>C.2. Tributos Estaduais (especificar)</t>
  </si>
  <si>
    <t>C.3. Tributos Municipais (especificar)</t>
  </si>
  <si>
    <t>2. QUADRO-RESUMO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</si>
  <si>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</si>
  <si>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</si>
  <si>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</si>
  <si>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</si>
  <si>
    <t>Valor Total Mensal</t>
  </si>
  <si>
    <t>TOTAL</t>
  </si>
  <si>
    <t>Data de apresentação da proposta (dia/mês/ano)</t>
  </si>
  <si>
    <t>Município/UF</t>
  </si>
  <si>
    <t>RIO DE JANEIRO/RJ</t>
  </si>
  <si>
    <t>Ano Acordo, Convenção ou Sentença Normativa em Dissídio Coletivo</t>
  </si>
  <si>
    <t>Nº de meses de execução contratual</t>
  </si>
  <si>
    <t>IDENTIFICAÇÃO DOS SERVIÇOS</t>
  </si>
  <si>
    <t>Unidade de Medida</t>
  </si>
  <si>
    <t>Posto</t>
  </si>
  <si>
    <t>Quantidade total a contratar (em função da unidade de medida)</t>
  </si>
  <si>
    <t>RECEPCIONISTA - RIO DE JANEIRO</t>
  </si>
  <si>
    <t>Dados complementares para composição dos custos referente à mão-de-obra</t>
  </si>
  <si>
    <t>Tipo de serviço (mesmo serviço com características distintas)</t>
  </si>
  <si>
    <t>RECEPCIONISTA</t>
  </si>
  <si>
    <t>Salário Normativo da Categoria Profissional</t>
  </si>
  <si>
    <t>Categoria Profissional (vinculada à execução contratual)</t>
  </si>
  <si>
    <t>Data base da categoria (dia/mês/ano)</t>
  </si>
  <si>
    <t>Regime tributário</t>
  </si>
  <si>
    <t>MODULO 1: COMPOSIÇÃO DA REMUNERAÇÃO</t>
  </si>
  <si>
    <t>%</t>
  </si>
  <si>
    <t>Salário</t>
  </si>
  <si>
    <t>Adicional de periculosidade</t>
  </si>
  <si>
    <t>Adicional de insalubridade</t>
  </si>
  <si>
    <t xml:space="preserve">Adicional noturno </t>
  </si>
  <si>
    <t>Adicional de hora noturna reduzida</t>
  </si>
  <si>
    <t>Outros</t>
  </si>
  <si>
    <t>MÓDULO 2: ENCARGOS E BENEFÍCIOS ANUAIS, MENSAIS E DIÁRIOS</t>
  </si>
  <si>
    <t>SUBMÓDULO 2.1 - 13º Salário, Férias e Adicional de Férias</t>
  </si>
  <si>
    <t>R$</t>
  </si>
  <si>
    <t>13º Salário</t>
  </si>
  <si>
    <t>Adicional de Férias e Férias</t>
  </si>
  <si>
    <t>Total do Submódulo 2.1</t>
  </si>
  <si>
    <t>SUBMÓDULO 2.2 - GPS. FGTS E OUTRAS CONTRIBUIÇÕES</t>
  </si>
  <si>
    <t>Seguro Acidente de Trabalho - SAT</t>
  </si>
  <si>
    <t>SESI/SESC</t>
  </si>
  <si>
    <t>SENAI/SENAC</t>
  </si>
  <si>
    <t>SUBMÓDULO 2.3 - BENEFÍCIOS MENSAIS E DIÁRIOS</t>
  </si>
  <si>
    <t>Assistência Médica e Familiar</t>
  </si>
  <si>
    <t>Seguro de vida</t>
  </si>
  <si>
    <t>Benefício Social Familiar</t>
  </si>
  <si>
    <t>QUADRO - RESUMO DO MÓDULO 2 - ENCARGOS, BENEFÍCIOS ANUAIS, MENSAIS E DIÁRIOS</t>
  </si>
  <si>
    <t>MÓDULO 2 - ENCARGOS, BENEFÍCIOS ANUAIS, MENSAIS E DIÁRIOS</t>
  </si>
  <si>
    <t>13º Salário, Férias e Adicional de Férias</t>
  </si>
  <si>
    <t>GPS. FGTS E OUTRAS CONTRIBUIÇÕES</t>
  </si>
  <si>
    <t xml:space="preserve"> BENEFÍCIOS MENSAIS E DIÁRIOS</t>
  </si>
  <si>
    <t>MÓDULO 3: PROVISÃO PRA RESCISÃO</t>
  </si>
  <si>
    <t xml:space="preserve">Incidência do FGTS sobre o aviso prévio indenizado. </t>
  </si>
  <si>
    <t>Multa do FGTS e Constribuição Social do aviso prévio indenizado</t>
  </si>
  <si>
    <t xml:space="preserve">Aviso prévio trabalhado  </t>
  </si>
  <si>
    <t>Incidência do GPS. FGTS E OUTRAS CONTRIBUIÇÕES sobre aviso prévio trabalhado</t>
  </si>
  <si>
    <t>Multa do FGTS e Constribuição Social sobre o prévio trabalhado</t>
  </si>
  <si>
    <t>MÓDULO 4: CUSTO DE REPOSIÇÃO DE PROFISSIONAL AUSENTE</t>
  </si>
  <si>
    <t>Subustituto nas Ausências Legais</t>
  </si>
  <si>
    <t>Subustituto na Cobertura de Férias</t>
  </si>
  <si>
    <t>Substituto na Cobertura de Ausencias Legais</t>
  </si>
  <si>
    <t>Substituto na Cobertura de Licença paternidade</t>
  </si>
  <si>
    <t>Substituto na Cobertura de Ausência por acidente de trabalho</t>
  </si>
  <si>
    <t>Substituto na Cobertura de Ausência por Afasdtamento Materinidade</t>
  </si>
  <si>
    <t>Substituto na Cobertura de Outras Ausencias (especificar)</t>
  </si>
  <si>
    <t>Total Submódulo 4.1</t>
  </si>
  <si>
    <t xml:space="preserve">Subustituto na Intrajornada </t>
  </si>
  <si>
    <t>Intervalo para repouso ou Alimentação</t>
  </si>
  <si>
    <t>QUADRO - RESUMO DO MÓDULO 4 - CUSTO DE REPOSIÇÃO DE PROFISSIONAL AUSENTE</t>
  </si>
  <si>
    <t>MÓDULO 4 - CUSTO DE REPOSIÇÃO DE PROFISSIONAL AUSENTE</t>
  </si>
  <si>
    <t>MÓDULO 5: INSUMOS DIVERSOS</t>
  </si>
  <si>
    <t>Equipamentos de Proteção Individual</t>
  </si>
  <si>
    <t>MÓDULO 6: CUSTOS INDIRETOS, TRIBUTOS E LUCRO</t>
  </si>
  <si>
    <t>Custos indiretos, tributos e lucro</t>
  </si>
  <si>
    <t>Custos indiretos</t>
  </si>
  <si>
    <t xml:space="preserve">C.1 Tributos Federais PIS </t>
  </si>
  <si>
    <t>C.2 Tributos Federais COFINS</t>
  </si>
  <si>
    <t>C.3 Tributos Municipais (ISS)</t>
  </si>
  <si>
    <t>Quadro Resumo do Custo por empregado</t>
  </si>
  <si>
    <t>Mão- de-obra vinculada à execução contratual (valor por empregado)</t>
  </si>
  <si>
    <t>Módulo 1 – Composição da Remuneração</t>
  </si>
  <si>
    <t>Módulo 2 – Encargos e Benefícios Mensais e Diários</t>
  </si>
  <si>
    <t>Módulo 3 – Provisão para Rescição</t>
  </si>
  <si>
    <t>Módulo 4 – Custo de Reposição do Profissional Ausente</t>
  </si>
  <si>
    <t>Módulo 5 – Insumos Diversos (uniformes, materiais, equipamentos e outros)</t>
  </si>
  <si>
    <t>Subtotal (A + B + C + D)</t>
  </si>
  <si>
    <t>Módulo 6 – Custos Indiretos, Tributos e lucro</t>
  </si>
  <si>
    <t>Valor total por empregado</t>
  </si>
  <si>
    <t>DUQUE DE CAXIAS/RJ</t>
  </si>
  <si>
    <t>RECEPCIONISTA - DUQUE DE CAXIAS</t>
  </si>
  <si>
    <t>NOVA IGUAÇU/RJ</t>
  </si>
  <si>
    <t>RECEPCIONISTA - NOVA IGUAÇU</t>
  </si>
  <si>
    <t>PETRÓPOLIS/RJ</t>
  </si>
  <si>
    <t>RECEPCIONISTA - PETRÓPOLIS</t>
  </si>
  <si>
    <t>CABO FRIO/RJ</t>
  </si>
  <si>
    <t>RECEPCIONISTA - CABO FRIO</t>
  </si>
  <si>
    <t>Transporte (R$ 5 x 2 x 22 - 6% Salário)</t>
  </si>
  <si>
    <t>Auxílio Refeição / Alimentação (R$ 23,50 x 22 - 10%)</t>
  </si>
  <si>
    <t>Auxílio Refeição / Alimentação (R$ 25,00 x 22 - 10%)</t>
  </si>
  <si>
    <t>2025/2026</t>
  </si>
  <si>
    <t>2026/2027</t>
  </si>
  <si>
    <t>data base da categoria -01/03/2026</t>
  </si>
  <si>
    <t>data base da categoria -01/04/2026</t>
  </si>
  <si>
    <t>Transporte (R$ 5,00 x 2 x 22 - 6% Salário)</t>
  </si>
  <si>
    <t>Auxílio Refeição / Alimentação (R$ 27,00 x 22 - 10%)</t>
  </si>
  <si>
    <t>Transporte (R$ 5,95 x 2 x 22 - 6% Salário)</t>
  </si>
  <si>
    <t>data base da categoria - 01/05/2026</t>
  </si>
  <si>
    <t>data base da categoria - 01/03/2026</t>
  </si>
  <si>
    <t>RECEPCIONISTAS</t>
  </si>
  <si>
    <t>FUNCIONÁRIOS</t>
  </si>
  <si>
    <t xml:space="preserve">Preço mensal </t>
  </si>
  <si>
    <t>postos</t>
  </si>
  <si>
    <t>Valor Total do Contrato (24 meses)</t>
  </si>
  <si>
    <t>RECEPCIONISTA RIO DE JANEIRO</t>
  </si>
  <si>
    <t>RECEPCIONISTA DUQUE DE CAXIAS</t>
  </si>
  <si>
    <t>RECEPCIONISTA NOVA IGUAÇU</t>
  </si>
  <si>
    <t>RECEPCIONISTA PETRÓPOLIS</t>
  </si>
  <si>
    <t>RECEPCIONISTA CABO FRIO</t>
  </si>
  <si>
    <t>Total Mensal</t>
  </si>
  <si>
    <t>RESUMO TOTAL</t>
  </si>
  <si>
    <t xml:space="preserve">VALOR DOS POSTOS </t>
  </si>
  <si>
    <t xml:space="preserve">VALOR TOTAL MENSAL </t>
  </si>
  <si>
    <t>VALOR TOTAL 24 MESES</t>
  </si>
  <si>
    <t>Transporte (R$ 3,5 x 2 x 22 - 6% Salário)</t>
  </si>
  <si>
    <t>RECEPCIONISTA CAMPOS</t>
  </si>
  <si>
    <t>N.º de colaboradores</t>
  </si>
  <si>
    <t>Transporte (R$ 9,4 x 2 x 22 - 6% Salário)</t>
  </si>
  <si>
    <t>Transporte (R$ 5,9 x 2 x 22 - 6% Salário)</t>
  </si>
  <si>
    <t>LUCRO REAL</t>
  </si>
  <si>
    <t>Seguro Acidente de Trabalho - GILRAT</t>
  </si>
  <si>
    <t>Seguro Acidente de Trabalho -GILRAT</t>
  </si>
  <si>
    <t>CAMPOS DOS GOYTACASES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</si>
</sst>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&quot;* #,##0.00_-;&quot;-R$&quot;* #,##0.00_-;_-&quot;R$&quot;* \-??_-;_-@_-"/>
    <numFmt numFmtId="165" formatCode="_(&quot;R$ &quot;* #,##0.00_);_(&quot;R$ &quot;* \(#,##0.00\);_(&quot;R$ &quot;* \-??_);_(@_)"/>
    <numFmt numFmtId="166" formatCode="_(* #,##0.00_);_(* \(#,##0.00\);_(* \-??_);_(@_)"/>
    <numFmt numFmtId="167" formatCode="_-* #,##0.00_-;\-* #,##0.00_-;_-* \-??_-;_-@_-"/>
    <numFmt numFmtId="168" formatCode="_-&quot;R$ &quot;* #,##0.00_-;&quot;-R$ &quot;* #,##0.00_-;_-&quot;R$ &quot;* \-???_-;_-@_-"/>
    <numFmt numFmtId="169" formatCode="#,##0_ ;\-#,##0\ "/>
    <numFmt numFmtId="170" formatCode="_-&quot;R$ &quot;* #,##0.00_-;&quot;-R$ &quot;* #,##0.00_-;_-&quot;R$ &quot;* \-??_-;_-@_-"/>
    <numFmt numFmtId="171" formatCode="d/m/yyyy"/>
    <numFmt numFmtId="172" formatCode="0.000%"/>
    <numFmt numFmtId="173" formatCode="_-&quot;R$&quot;* #,##0.00_-;\-&quot;R$&quot;* #,##0.00_-;_-&quot;R$&quot;* &quot;-&quot;??_-;_-@_-"/>
  </numFmts>
  <fonts count="40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sz val="18"/>
      <color rgb="FFFFFFFF"/>
      <name val="Times New Roman"/>
      <family val="1"/>
      <charset val="1"/>
    </font>
    <font>
      <sz val="12"/>
      <color rgb="FFFF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12"/>
      <name val="Arial"/>
      <family val="2"/>
      <charset val="1"/>
    </font>
    <font>
      <b/>
      <u/>
      <sz val="9"/>
      <color rgb="FFFF0000"/>
      <name val="Arial"/>
      <family val="2"/>
      <charset val="1"/>
    </font>
    <font>
      <b/>
      <sz val="9"/>
      <color rgb="FFFF0000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FF0000"/>
      <name val="Calibri"/>
      <family val="2"/>
    </font>
    <font>
      <b/>
      <sz val="11"/>
      <color rgb="FFFF0000"/>
      <name val="Arial"/>
      <family val="2"/>
    </font>
    <font>
      <b/>
      <i/>
      <sz val="9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4"/>
      <color rgb="FFED0000"/>
      <name val="Arial"/>
      <family val="2"/>
      <charset val="1"/>
    </font>
    <font>
      <sz val="16"/>
      <name val="Arial"/>
      <family val="2"/>
    </font>
    <font>
      <sz val="10"/>
      <name val="Arial"/>
      <family val="2"/>
    </font>
    <font>
      <b/>
      <u/>
      <sz val="28"/>
      <color theme="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rgb="FFFFFF00"/>
      <name val="Arial"/>
      <family val="2"/>
    </font>
    <font>
      <b/>
      <sz val="12"/>
      <color rgb="FFC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E75B6"/>
        <bgColor rgb="FF0066CC"/>
      </patternFill>
    </fill>
    <fill>
      <patternFill patternType="solid">
        <fgColor rgb="FF9DC3E6"/>
        <bgColor rgb="FFBFBFBF"/>
      </patternFill>
    </fill>
    <fill>
      <patternFill patternType="solid">
        <fgColor rgb="FFDEEBF7"/>
        <bgColor rgb="FFD9D9D9"/>
      </patternFill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D9D9D9"/>
        <bgColor rgb="FFDEEBF7"/>
      </patternFill>
    </fill>
    <fill>
      <patternFill patternType="solid">
        <fgColor rgb="FFA6A6A6"/>
        <bgColor rgb="FFBFBFBF"/>
      </patternFill>
    </fill>
    <fill>
      <patternFill patternType="solid">
        <fgColor rgb="FFFFFF00"/>
        <bgColor rgb="FFFFFFCC"/>
      </patternFill>
    </fill>
    <fill>
      <patternFill patternType="solid">
        <fgColor rgb="FFC189F7"/>
        <bgColor rgb="FFFFFFCC"/>
      </patternFill>
    </fill>
    <fill>
      <patternFill patternType="solid">
        <fgColor rgb="FFC189F7"/>
        <bgColor indexed="64"/>
      </patternFill>
    </fill>
    <fill>
      <patternFill patternType="solid">
        <fgColor rgb="FFC189F7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rgb="FFF6C3FF"/>
        <bgColor rgb="FFDEEBF7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6">
    <xf numFmtId="0" fontId="0" fillId="0" borderId="0"/>
    <xf numFmtId="170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9" fontId="15" fillId="0" borderId="0" applyBorder="0" applyProtection="0"/>
    <xf numFmtId="9" fontId="1" fillId="0" borderId="0" applyBorder="0" applyProtection="0"/>
    <xf numFmtId="9" fontId="15" fillId="0" borderId="0" applyBorder="0" applyProtection="0"/>
    <xf numFmtId="9" fontId="15" fillId="0" borderId="0" applyBorder="0" applyProtection="0"/>
    <xf numFmtId="166" fontId="15" fillId="0" borderId="0" applyBorder="0" applyProtection="0"/>
    <xf numFmtId="166" fontId="1" fillId="0" borderId="0" applyBorder="0" applyProtection="0"/>
    <xf numFmtId="166" fontId="1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5" fillId="0" borderId="0" applyBorder="0" applyProtection="0"/>
    <xf numFmtId="165" fontId="33" fillId="0" borderId="0" applyFill="0" applyBorder="0" applyAlignment="0" applyProtection="0"/>
  </cellStyleXfs>
  <cellXfs count="219">
    <xf numFmtId="0" fontId="0" fillId="0" borderId="0" xfId="0"/>
    <xf numFmtId="0" fontId="13" fillId="6" borderId="0" xfId="9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0" fontId="2" fillId="0" borderId="4" xfId="0" applyNumberFormat="1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70" fontId="0" fillId="0" borderId="0" xfId="0" applyNumberFormat="1" applyAlignment="1">
      <alignment wrapText="1"/>
    </xf>
    <xf numFmtId="170" fontId="15" fillId="0" borderId="0" xfId="1" applyBorder="1" applyAlignment="1" applyProtection="1">
      <alignment wrapText="1"/>
    </xf>
    <xf numFmtId="0" fontId="0" fillId="0" borderId="0" xfId="0" applyAlignment="1">
      <alignment wrapText="1"/>
    </xf>
    <xf numFmtId="170" fontId="15" fillId="0" borderId="0" xfId="1" applyBorder="1" applyProtection="1"/>
    <xf numFmtId="170" fontId="0" fillId="0" borderId="0" xfId="0" applyNumberFormat="1"/>
    <xf numFmtId="170" fontId="8" fillId="0" borderId="0" xfId="1" applyFont="1" applyBorder="1" applyProtection="1"/>
    <xf numFmtId="0" fontId="9" fillId="6" borderId="0" xfId="9" applyFont="1" applyFill="1" applyAlignment="1">
      <alignment horizontal="left" vertical="center" wrapText="1"/>
    </xf>
    <xf numFmtId="49" fontId="10" fillId="7" borderId="0" xfId="9" applyNumberFormat="1" applyFont="1" applyFill="1" applyAlignment="1">
      <alignment horizontal="center" vertical="center" wrapText="1"/>
    </xf>
    <xf numFmtId="10" fontId="10" fillId="7" borderId="0" xfId="14" applyNumberFormat="1" applyFont="1" applyFill="1" applyBorder="1" applyAlignment="1" applyProtection="1">
      <alignment horizontal="center" vertical="center" wrapText="1"/>
    </xf>
    <xf numFmtId="0" fontId="9" fillId="6" borderId="0" xfId="9" applyFont="1" applyFill="1" applyAlignment="1">
      <alignment horizontal="center" vertical="center" wrapText="1"/>
    </xf>
    <xf numFmtId="0" fontId="10" fillId="6" borderId="0" xfId="9" applyFont="1" applyFill="1" applyAlignment="1">
      <alignment horizontal="left" vertical="center" wrapText="1"/>
    </xf>
    <xf numFmtId="0" fontId="10" fillId="6" borderId="0" xfId="9" applyFont="1" applyFill="1" applyAlignment="1">
      <alignment horizontal="center" vertical="center" wrapText="1"/>
    </xf>
    <xf numFmtId="0" fontId="9" fillId="6" borderId="0" xfId="9" applyFont="1" applyFill="1" applyAlignment="1">
      <alignment horizontal="center" vertical="top"/>
    </xf>
    <xf numFmtId="0" fontId="10" fillId="6" borderId="7" xfId="9" applyFont="1" applyFill="1" applyBorder="1" applyAlignment="1">
      <alignment horizontal="center" vertical="center" wrapText="1"/>
    </xf>
    <xf numFmtId="0" fontId="9" fillId="6" borderId="9" xfId="9" applyFont="1" applyFill="1" applyBorder="1" applyAlignment="1">
      <alignment horizontal="center" vertical="top"/>
    </xf>
    <xf numFmtId="0" fontId="10" fillId="6" borderId="8" xfId="9" applyFont="1" applyFill="1" applyBorder="1" applyAlignment="1">
      <alignment horizontal="center" vertical="center" wrapText="1"/>
    </xf>
    <xf numFmtId="0" fontId="10" fillId="6" borderId="0" xfId="9" applyFont="1" applyFill="1" applyAlignment="1">
      <alignment horizontal="center" vertical="top"/>
    </xf>
    <xf numFmtId="0" fontId="10" fillId="0" borderId="6" xfId="9" applyFont="1" applyBorder="1" applyAlignment="1">
      <alignment vertical="center" wrapText="1"/>
    </xf>
    <xf numFmtId="0" fontId="10" fillId="0" borderId="8" xfId="9" applyFont="1" applyBorder="1" applyAlignment="1">
      <alignment horizontal="center" vertical="center" wrapText="1"/>
    </xf>
    <xf numFmtId="0" fontId="13" fillId="6" borderId="0" xfId="9" applyFont="1" applyFill="1" applyAlignment="1">
      <alignment horizontal="center" vertical="top"/>
    </xf>
    <xf numFmtId="0" fontId="9" fillId="6" borderId="8" xfId="9" applyFont="1" applyFill="1" applyBorder="1" applyAlignment="1">
      <alignment horizontal="center" vertical="center" wrapText="1"/>
    </xf>
    <xf numFmtId="0" fontId="10" fillId="7" borderId="8" xfId="9" applyFont="1" applyFill="1" applyBorder="1" applyAlignment="1">
      <alignment horizontal="center" vertical="center" wrapText="1"/>
    </xf>
    <xf numFmtId="10" fontId="10" fillId="7" borderId="8" xfId="14" applyNumberFormat="1" applyFont="1" applyFill="1" applyBorder="1" applyAlignment="1" applyProtection="1">
      <alignment horizontal="center" vertical="center" wrapText="1"/>
    </xf>
    <xf numFmtId="10" fontId="9" fillId="6" borderId="8" xfId="14" applyNumberFormat="1" applyFont="1" applyFill="1" applyBorder="1" applyAlignment="1" applyProtection="1">
      <alignment horizontal="center" vertical="center" wrapText="1"/>
    </xf>
    <xf numFmtId="165" fontId="9" fillId="6" borderId="8" xfId="5" applyFont="1" applyFill="1" applyBorder="1" applyAlignment="1" applyProtection="1">
      <alignment horizontal="left" vertical="center" wrapText="1"/>
    </xf>
    <xf numFmtId="165" fontId="9" fillId="6" borderId="0" xfId="9" applyNumberFormat="1" applyFont="1" applyFill="1" applyAlignment="1">
      <alignment horizontal="center" vertical="top"/>
    </xf>
    <xf numFmtId="165" fontId="10" fillId="9" borderId="8" xfId="5" applyFont="1" applyFill="1" applyBorder="1" applyAlignment="1" applyProtection="1">
      <alignment horizontal="left" vertical="center" wrapText="1"/>
    </xf>
    <xf numFmtId="0" fontId="9" fillId="6" borderId="8" xfId="9" applyFont="1" applyFill="1" applyBorder="1" applyAlignment="1">
      <alignment horizontal="center" vertical="center"/>
    </xf>
    <xf numFmtId="10" fontId="10" fillId="6" borderId="8" xfId="14" applyNumberFormat="1" applyFont="1" applyFill="1" applyBorder="1" applyAlignment="1" applyProtection="1">
      <alignment horizontal="center" vertical="center" wrapText="1"/>
    </xf>
    <xf numFmtId="165" fontId="10" fillId="6" borderId="8" xfId="5" applyFont="1" applyFill="1" applyBorder="1" applyAlignment="1" applyProtection="1">
      <alignment horizontal="left" vertical="center" wrapText="1"/>
    </xf>
    <xf numFmtId="0" fontId="10" fillId="6" borderId="12" xfId="9" applyFont="1" applyFill="1" applyBorder="1" applyAlignment="1">
      <alignment horizontal="center" vertical="center"/>
    </xf>
    <xf numFmtId="0" fontId="10" fillId="6" borderId="10" xfId="9" applyFont="1" applyFill="1" applyBorder="1" applyAlignment="1">
      <alignment horizontal="center" vertical="center"/>
    </xf>
    <xf numFmtId="0" fontId="10" fillId="6" borderId="11" xfId="9" applyFont="1" applyFill="1" applyBorder="1" applyAlignment="1">
      <alignment horizontal="center" vertical="center"/>
    </xf>
    <xf numFmtId="10" fontId="10" fillId="9" borderId="8" xfId="14" applyNumberFormat="1" applyFont="1" applyFill="1" applyBorder="1" applyAlignment="1" applyProtection="1">
      <alignment horizontal="center" vertical="center" wrapText="1"/>
    </xf>
    <xf numFmtId="0" fontId="10" fillId="9" borderId="11" xfId="9" applyFont="1" applyFill="1" applyBorder="1" applyAlignment="1">
      <alignment horizontal="center" vertical="center" wrapText="1"/>
    </xf>
    <xf numFmtId="166" fontId="10" fillId="6" borderId="0" xfId="15" applyFont="1" applyFill="1" applyBorder="1" applyAlignment="1" applyProtection="1">
      <alignment horizontal="center"/>
    </xf>
    <xf numFmtId="165" fontId="9" fillId="0" borderId="11" xfId="5" applyFont="1" applyBorder="1" applyAlignment="1" applyProtection="1">
      <alignment horizontal="left" vertical="center" wrapText="1"/>
    </xf>
    <xf numFmtId="165" fontId="9" fillId="6" borderId="11" xfId="5" applyFont="1" applyFill="1" applyBorder="1" applyAlignment="1" applyProtection="1">
      <alignment horizontal="left" vertical="center" wrapText="1"/>
    </xf>
    <xf numFmtId="165" fontId="10" fillId="9" borderId="11" xfId="5" applyFont="1" applyFill="1" applyBorder="1" applyAlignment="1" applyProtection="1">
      <alignment horizontal="left" vertical="center" wrapText="1"/>
    </xf>
    <xf numFmtId="165" fontId="9" fillId="6" borderId="0" xfId="5" applyFont="1" applyFill="1" applyBorder="1" applyAlignment="1" applyProtection="1">
      <alignment horizontal="left" vertical="center" wrapText="1"/>
    </xf>
    <xf numFmtId="172" fontId="9" fillId="6" borderId="8" xfId="14" applyNumberFormat="1" applyFont="1" applyFill="1" applyBorder="1" applyAlignment="1" applyProtection="1">
      <alignment horizontal="center" vertical="center" wrapText="1"/>
    </xf>
    <xf numFmtId="0" fontId="10" fillId="9" borderId="0" xfId="9" applyFont="1" applyFill="1" applyAlignment="1">
      <alignment horizontal="center" vertical="center" wrapText="1"/>
    </xf>
    <xf numFmtId="165" fontId="10" fillId="9" borderId="0" xfId="5" applyFont="1" applyFill="1" applyBorder="1" applyAlignment="1" applyProtection="1">
      <alignment horizontal="left" vertical="center" wrapText="1"/>
    </xf>
    <xf numFmtId="0" fontId="10" fillId="7" borderId="11" xfId="9" applyFont="1" applyFill="1" applyBorder="1" applyAlignment="1">
      <alignment horizontal="center" vertical="center" wrapText="1"/>
    </xf>
    <xf numFmtId="0" fontId="9" fillId="6" borderId="12" xfId="9" applyFont="1" applyFill="1" applyBorder="1" applyAlignment="1">
      <alignment horizontal="left" vertical="center" wrapText="1"/>
    </xf>
    <xf numFmtId="0" fontId="9" fillId="6" borderId="10" xfId="9" applyFont="1" applyFill="1" applyBorder="1" applyAlignment="1">
      <alignment horizontal="left" vertical="center" wrapText="1"/>
    </xf>
    <xf numFmtId="0" fontId="9" fillId="6" borderId="11" xfId="9" applyFont="1" applyFill="1" applyBorder="1" applyAlignment="1">
      <alignment horizontal="left" vertical="center" wrapText="1"/>
    </xf>
    <xf numFmtId="166" fontId="9" fillId="6" borderId="0" xfId="9" applyNumberFormat="1" applyFont="1" applyFill="1" applyAlignment="1">
      <alignment horizontal="center" vertical="top"/>
    </xf>
    <xf numFmtId="0" fontId="10" fillId="7" borderId="8" xfId="8" applyFont="1" applyFill="1" applyBorder="1" applyAlignment="1">
      <alignment horizontal="center" vertical="center"/>
    </xf>
    <xf numFmtId="0" fontId="10" fillId="6" borderId="0" xfId="9" applyFont="1" applyFill="1" applyAlignment="1">
      <alignment horizontal="left" vertical="top"/>
    </xf>
    <xf numFmtId="10" fontId="9" fillId="6" borderId="8" xfId="9" applyNumberFormat="1" applyFont="1" applyFill="1" applyBorder="1" applyAlignment="1">
      <alignment horizontal="center" vertical="center" wrapText="1"/>
    </xf>
    <xf numFmtId="167" fontId="9" fillId="6" borderId="0" xfId="9" applyNumberFormat="1" applyFont="1" applyFill="1" applyAlignment="1">
      <alignment horizontal="center" vertical="center" wrapText="1"/>
    </xf>
    <xf numFmtId="10" fontId="9" fillId="6" borderId="0" xfId="9" applyNumberFormat="1" applyFont="1" applyFill="1" applyAlignment="1">
      <alignment horizontal="center" vertical="center" wrapText="1"/>
    </xf>
    <xf numFmtId="10" fontId="10" fillId="9" borderId="8" xfId="9" applyNumberFormat="1" applyFont="1" applyFill="1" applyBorder="1" applyAlignment="1">
      <alignment horizontal="center" vertical="center" wrapText="1"/>
    </xf>
    <xf numFmtId="165" fontId="11" fillId="10" borderId="8" xfId="5" applyFont="1" applyFill="1" applyBorder="1" applyAlignment="1" applyProtection="1">
      <alignment horizontal="left" vertical="center" wrapText="1"/>
    </xf>
    <xf numFmtId="49" fontId="10" fillId="0" borderId="0" xfId="9" applyNumberFormat="1" applyFont="1" applyAlignment="1">
      <alignment horizontal="center" vertical="center" wrapText="1"/>
    </xf>
    <xf numFmtId="10" fontId="10" fillId="0" borderId="0" xfId="14" applyNumberFormat="1" applyFont="1" applyBorder="1" applyAlignment="1" applyProtection="1">
      <alignment horizontal="center" vertical="center" wrapText="1"/>
    </xf>
    <xf numFmtId="0" fontId="9" fillId="0" borderId="0" xfId="9" applyFont="1" applyAlignment="1">
      <alignment horizontal="left" vertical="center" wrapText="1"/>
    </xf>
    <xf numFmtId="0" fontId="9" fillId="0" borderId="0" xfId="9" applyFont="1" applyAlignment="1">
      <alignment horizontal="center" vertical="center" wrapText="1"/>
    </xf>
    <xf numFmtId="165" fontId="9" fillId="6" borderId="12" xfId="5" applyFont="1" applyFill="1" applyBorder="1" applyAlignment="1" applyProtection="1">
      <alignment horizontal="left" vertical="center" wrapText="1"/>
    </xf>
    <xf numFmtId="0" fontId="10" fillId="7" borderId="12" xfId="9" applyFont="1" applyFill="1" applyBorder="1" applyAlignment="1">
      <alignment horizontal="center" vertical="center" wrapText="1"/>
    </xf>
    <xf numFmtId="165" fontId="17" fillId="12" borderId="8" xfId="5" applyFont="1" applyFill="1" applyBorder="1" applyAlignment="1" applyProtection="1">
      <alignment horizontal="left" vertical="center" wrapText="1"/>
    </xf>
    <xf numFmtId="165" fontId="10" fillId="14" borderId="8" xfId="5" applyFont="1" applyFill="1" applyBorder="1" applyAlignment="1" applyProtection="1">
      <alignment horizontal="left" vertical="center" wrapText="1"/>
    </xf>
    <xf numFmtId="165" fontId="26" fillId="14" borderId="12" xfId="5" applyFont="1" applyFill="1" applyBorder="1" applyAlignment="1" applyProtection="1">
      <alignment horizontal="left" vertical="center" wrapText="1"/>
    </xf>
    <xf numFmtId="0" fontId="19" fillId="15" borderId="0" xfId="9" applyFont="1" applyFill="1" applyAlignment="1">
      <alignment vertical="top" wrapText="1"/>
    </xf>
    <xf numFmtId="0" fontId="8" fillId="0" borderId="0" xfId="0" applyFont="1" applyAlignment="1">
      <alignment horizontal="center" vertical="center"/>
    </xf>
    <xf numFmtId="168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8" fontId="30" fillId="0" borderId="0" xfId="0" applyNumberFormat="1" applyFont="1" applyAlignment="1">
      <alignment horizontal="center" vertical="center" wrapText="1"/>
    </xf>
    <xf numFmtId="169" fontId="0" fillId="0" borderId="0" xfId="0" applyNumberFormat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/>
    </xf>
    <xf numFmtId="168" fontId="30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5" fontId="14" fillId="16" borderId="8" xfId="5" applyFont="1" applyFill="1" applyBorder="1" applyAlignment="1" applyProtection="1">
      <alignment horizontal="left" vertical="center" wrapText="1"/>
    </xf>
    <xf numFmtId="0" fontId="32" fillId="0" borderId="0" xfId="0" applyFont="1"/>
    <xf numFmtId="168" fontId="24" fillId="0" borderId="0" xfId="0" applyNumberFormat="1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 wrapText="1"/>
    </xf>
    <xf numFmtId="168" fontId="29" fillId="0" borderId="0" xfId="0" applyNumberFormat="1" applyFont="1" applyAlignment="1">
      <alignment horizontal="center" vertic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6" borderId="8" xfId="9" applyFont="1" applyFill="1" applyBorder="1" applyAlignment="1">
      <alignment horizontal="left" vertical="center" wrapText="1"/>
    </xf>
    <xf numFmtId="0" fontId="10" fillId="6" borderId="8" xfId="9" applyFont="1" applyFill="1" applyBorder="1" applyAlignment="1">
      <alignment horizontal="center" vertical="center" wrapText="1"/>
    </xf>
    <xf numFmtId="0" fontId="11" fillId="6" borderId="0" xfId="9" applyFont="1" applyFill="1" applyAlignment="1">
      <alignment horizontal="center" vertical="center" wrapText="1"/>
    </xf>
    <xf numFmtId="0" fontId="12" fillId="6" borderId="0" xfId="9" applyFont="1" applyFill="1" applyAlignment="1">
      <alignment horizontal="center" vertical="center" wrapText="1"/>
    </xf>
    <xf numFmtId="0" fontId="13" fillId="6" borderId="0" xfId="9" applyFont="1" applyFill="1" applyAlignment="1">
      <alignment horizontal="center" vertical="center" wrapText="1"/>
    </xf>
    <xf numFmtId="0" fontId="10" fillId="6" borderId="5" xfId="9" applyFont="1" applyFill="1" applyBorder="1" applyAlignment="1">
      <alignment horizontal="left" vertical="center" wrapText="1"/>
    </xf>
    <xf numFmtId="0" fontId="10" fillId="6" borderId="7" xfId="9" applyFont="1" applyFill="1" applyBorder="1" applyAlignment="1">
      <alignment horizontal="left" vertical="center" wrapText="1"/>
    </xf>
    <xf numFmtId="171" fontId="10" fillId="6" borderId="7" xfId="9" applyNumberFormat="1" applyFont="1" applyFill="1" applyBorder="1" applyAlignment="1">
      <alignment horizontal="center" vertical="center" wrapText="1"/>
    </xf>
    <xf numFmtId="0" fontId="10" fillId="9" borderId="8" xfId="9" applyFont="1" applyFill="1" applyBorder="1" applyAlignment="1">
      <alignment horizontal="center" vertical="center" wrapText="1"/>
    </xf>
    <xf numFmtId="0" fontId="9" fillId="6" borderId="8" xfId="9" applyFont="1" applyFill="1" applyBorder="1" applyAlignment="1">
      <alignment horizontal="left" vertical="center" wrapText="1"/>
    </xf>
    <xf numFmtId="165" fontId="17" fillId="13" borderId="8" xfId="3" applyFont="1" applyFill="1" applyBorder="1" applyAlignment="1" applyProtection="1">
      <alignment horizontal="center" vertical="center" wrapText="1"/>
    </xf>
    <xf numFmtId="0" fontId="10" fillId="8" borderId="10" xfId="9" applyFont="1" applyFill="1" applyBorder="1" applyAlignment="1">
      <alignment horizontal="center" vertical="center" wrapText="1"/>
    </xf>
    <xf numFmtId="0" fontId="9" fillId="0" borderId="8" xfId="9" applyFont="1" applyBorder="1" applyAlignment="1">
      <alignment horizontal="left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11" xfId="9" applyFont="1" applyBorder="1" applyAlignment="1">
      <alignment horizontal="left" vertical="center" wrapText="1"/>
    </xf>
    <xf numFmtId="0" fontId="9" fillId="0" borderId="8" xfId="9" applyFont="1" applyBorder="1" applyAlignment="1">
      <alignment horizontal="center" vertical="center" wrapText="1"/>
    </xf>
    <xf numFmtId="0" fontId="13" fillId="6" borderId="8" xfId="9" applyFont="1" applyFill="1" applyBorder="1" applyAlignment="1">
      <alignment horizontal="center" vertical="center" wrapText="1"/>
    </xf>
    <xf numFmtId="171" fontId="27" fillId="12" borderId="8" xfId="9" applyNumberFormat="1" applyFont="1" applyFill="1" applyBorder="1" applyAlignment="1">
      <alignment horizontal="center" vertical="center" wrapText="1"/>
    </xf>
    <xf numFmtId="0" fontId="9" fillId="6" borderId="8" xfId="9" applyFont="1" applyFill="1" applyBorder="1" applyAlignment="1">
      <alignment horizontal="center" vertical="center" wrapText="1"/>
    </xf>
    <xf numFmtId="0" fontId="9" fillId="6" borderId="8" xfId="9" applyFont="1" applyFill="1" applyBorder="1" applyAlignment="1">
      <alignment horizontal="left" vertical="center"/>
    </xf>
    <xf numFmtId="0" fontId="10" fillId="6" borderId="8" xfId="9" applyFont="1" applyFill="1" applyBorder="1" applyAlignment="1">
      <alignment horizontal="center" vertical="center"/>
    </xf>
    <xf numFmtId="0" fontId="10" fillId="7" borderId="8" xfId="9" applyFont="1" applyFill="1" applyBorder="1" applyAlignment="1">
      <alignment horizontal="left" vertical="center" wrapText="1"/>
    </xf>
    <xf numFmtId="0" fontId="21" fillId="11" borderId="14" xfId="9" applyFont="1" applyFill="1" applyBorder="1" applyAlignment="1">
      <alignment horizontal="center" vertical="center"/>
    </xf>
    <xf numFmtId="0" fontId="21" fillId="11" borderId="3" xfId="9" applyFont="1" applyFill="1" applyBorder="1" applyAlignment="1">
      <alignment horizontal="center" vertical="center"/>
    </xf>
    <xf numFmtId="0" fontId="10" fillId="10" borderId="8" xfId="9" applyFont="1" applyFill="1" applyBorder="1" applyAlignment="1">
      <alignment horizontal="center" vertical="center" wrapText="1"/>
    </xf>
    <xf numFmtId="0" fontId="10" fillId="7" borderId="8" xfId="8" applyFont="1" applyFill="1" applyBorder="1" applyAlignment="1">
      <alignment horizontal="center" vertical="center"/>
    </xf>
    <xf numFmtId="0" fontId="10" fillId="6" borderId="8" xfId="9" applyFont="1" applyFill="1" applyBorder="1" applyAlignment="1">
      <alignment horizontal="center" vertical="top" wrapText="1"/>
    </xf>
    <xf numFmtId="0" fontId="25" fillId="11" borderId="14" xfId="9" applyFont="1" applyFill="1" applyBorder="1" applyAlignment="1">
      <alignment horizontal="center" vertical="center"/>
    </xf>
    <xf numFmtId="0" fontId="25" fillId="11" borderId="3" xfId="9" applyFont="1" applyFill="1" applyBorder="1" applyAlignment="1">
      <alignment horizontal="center" vertical="center"/>
    </xf>
    <xf numFmtId="171" fontId="17" fillId="12" borderId="8" xfId="9" applyNumberFormat="1" applyFont="1" applyFill="1" applyBorder="1" applyAlignment="1">
      <alignment horizontal="center" vertical="center" wrapText="1"/>
    </xf>
    <xf numFmtId="165" fontId="17" fillId="12" borderId="12" xfId="5" applyFont="1" applyFill="1" applyBorder="1" applyAlignment="1" applyProtection="1">
      <alignment horizontal="center" vertical="center" wrapText="1"/>
    </xf>
    <xf numFmtId="165" fontId="17" fillId="12" borderId="11" xfId="5" applyFont="1" applyFill="1" applyBorder="1" applyAlignment="1" applyProtection="1">
      <alignment horizontal="center" vertical="center" wrapText="1"/>
    </xf>
    <xf numFmtId="171" fontId="28" fillId="12" borderId="8" xfId="9" applyNumberFormat="1" applyFont="1" applyFill="1" applyBorder="1" applyAlignment="1">
      <alignment horizontal="center" vertical="center" wrapText="1"/>
    </xf>
    <xf numFmtId="166" fontId="22" fillId="15" borderId="0" xfId="15" applyFont="1" applyFill="1" applyBorder="1" applyAlignment="1" applyProtection="1">
      <alignment horizontal="center" wrapText="1"/>
    </xf>
    <xf numFmtId="14" fontId="17" fillId="12" borderId="12" xfId="5" applyNumberFormat="1" applyFont="1" applyFill="1" applyBorder="1" applyAlignment="1" applyProtection="1">
      <alignment horizontal="center" vertical="center" wrapText="1"/>
    </xf>
    <xf numFmtId="14" fontId="17" fillId="12" borderId="11" xfId="5" applyNumberFormat="1" applyFont="1" applyFill="1" applyBorder="1" applyAlignment="1" applyProtection="1">
      <alignment horizontal="center" vertical="center" wrapText="1"/>
    </xf>
    <xf numFmtId="0" fontId="20" fillId="11" borderId="14" xfId="9" applyFont="1" applyFill="1" applyBorder="1" applyAlignment="1">
      <alignment horizontal="center" vertical="center"/>
    </xf>
    <xf numFmtId="0" fontId="20" fillId="11" borderId="3" xfId="9" applyFont="1" applyFill="1" applyBorder="1" applyAlignment="1">
      <alignment horizontal="center" vertical="center"/>
    </xf>
    <xf numFmtId="0" fontId="20" fillId="15" borderId="13" xfId="9" applyFont="1" applyFill="1" applyBorder="1" applyAlignment="1">
      <alignment horizontal="center" vertical="center"/>
    </xf>
    <xf numFmtId="0" fontId="25" fillId="0" borderId="0" xfId="9" applyFont="1" applyAlignment="1">
      <alignment horizontal="center" vertical="center"/>
    </xf>
    <xf numFmtId="166" fontId="23" fillId="15" borderId="0" xfId="15" applyFont="1" applyFill="1" applyBorder="1" applyAlignment="1" applyProtection="1">
      <alignment horizontal="center" vertical="center" wrapText="1"/>
    </xf>
    <xf numFmtId="0" fontId="10" fillId="6" borderId="12" xfId="9" applyFont="1" applyFill="1" applyBorder="1" applyAlignment="1">
      <alignment horizontal="center" vertical="center" wrapText="1"/>
    </xf>
    <xf numFmtId="0" fontId="10" fillId="6" borderId="11" xfId="9" applyFont="1" applyFill="1" applyBorder="1" applyAlignment="1">
      <alignment horizontal="center" vertical="center" wrapText="1"/>
    </xf>
    <xf numFmtId="0" fontId="17" fillId="6" borderId="8" xfId="9" applyFont="1" applyFill="1" applyBorder="1" applyAlignment="1">
      <alignment horizontal="center" vertical="center" wrapText="1"/>
    </xf>
    <xf numFmtId="165" fontId="36" fillId="15" borderId="8" xfId="5" applyFont="1" applyFill="1" applyBorder="1" applyAlignment="1" applyProtection="1">
      <alignment horizontal="left" vertical="center" wrapText="1"/>
    </xf>
    <xf numFmtId="166" fontId="31" fillId="15" borderId="0" xfId="15" applyFont="1" applyFill="1" applyBorder="1" applyAlignment="1" applyProtection="1">
      <alignment horizontal="center"/>
    </xf>
    <xf numFmtId="0" fontId="21" fillId="15" borderId="0" xfId="9" applyFont="1" applyFill="1" applyBorder="1" applyAlignment="1">
      <alignment horizontal="center" vertical="center"/>
    </xf>
    <xf numFmtId="165" fontId="9" fillId="6" borderId="20" xfId="5" applyFont="1" applyFill="1" applyBorder="1" applyAlignment="1" applyProtection="1">
      <alignment horizontal="left" vertical="center" wrapText="1"/>
    </xf>
    <xf numFmtId="165" fontId="36" fillId="15" borderId="20" xfId="5" applyFont="1" applyFill="1" applyBorder="1" applyAlignment="1" applyProtection="1">
      <alignment horizontal="left" vertical="center" wrapText="1"/>
    </xf>
    <xf numFmtId="165" fontId="9" fillId="0" borderId="20" xfId="5" applyFont="1" applyBorder="1" applyAlignment="1" applyProtection="1">
      <alignment horizontal="left" vertical="center" wrapText="1"/>
    </xf>
    <xf numFmtId="165" fontId="9" fillId="6" borderId="8" xfId="5" applyFont="1" applyFill="1" applyBorder="1" applyAlignment="1" applyProtection="1">
      <alignment horizontal="left" wrapText="1"/>
    </xf>
    <xf numFmtId="165" fontId="10" fillId="9" borderId="8" xfId="5" applyFont="1" applyFill="1" applyBorder="1" applyAlignment="1" applyProtection="1">
      <alignment horizontal="right" vertical="center" wrapText="1"/>
    </xf>
    <xf numFmtId="165" fontId="9" fillId="6" borderId="8" xfId="5" applyFont="1" applyFill="1" applyBorder="1" applyAlignment="1" applyProtection="1">
      <alignment horizontal="center" vertical="center" wrapText="1"/>
    </xf>
    <xf numFmtId="165" fontId="36" fillId="6" borderId="8" xfId="5" applyFont="1" applyFill="1" applyBorder="1" applyAlignment="1" applyProtection="1">
      <alignment horizontal="left" vertical="center" wrapText="1"/>
    </xf>
    <xf numFmtId="165" fontId="36" fillId="21" borderId="20" xfId="5" applyFont="1" applyFill="1" applyBorder="1" applyAlignment="1" applyProtection="1">
      <alignment horizontal="left" vertical="center" wrapText="1"/>
    </xf>
    <xf numFmtId="166" fontId="16" fillId="15" borderId="0" xfId="15" applyFont="1" applyFill="1" applyBorder="1" applyAlignment="1" applyProtection="1">
      <alignment horizontal="center" wrapText="1"/>
    </xf>
    <xf numFmtId="0" fontId="9" fillId="15" borderId="0" xfId="9" applyFont="1" applyFill="1" applyBorder="1" applyAlignment="1">
      <alignment horizontal="center" vertical="top"/>
    </xf>
    <xf numFmtId="165" fontId="14" fillId="16" borderId="8" xfId="5" applyFont="1" applyFill="1" applyBorder="1" applyAlignment="1" applyProtection="1">
      <alignment horizontal="center" vertical="center" wrapText="1"/>
    </xf>
    <xf numFmtId="165" fontId="36" fillId="6" borderId="8" xfId="5" applyFont="1" applyFill="1" applyBorder="1" applyAlignment="1" applyProtection="1">
      <alignment horizontal="center" vertical="center" wrapText="1"/>
    </xf>
    <xf numFmtId="165" fontId="10" fillId="6" borderId="8" xfId="5" applyFont="1" applyFill="1" applyBorder="1" applyAlignment="1" applyProtection="1">
      <alignment horizontal="center" vertical="center" wrapText="1"/>
    </xf>
    <xf numFmtId="165" fontId="14" fillId="16" borderId="8" xfId="5" applyFont="1" applyFill="1" applyBorder="1" applyAlignment="1" applyProtection="1">
      <alignment horizontal="right" vertical="center" wrapText="1"/>
    </xf>
    <xf numFmtId="0" fontId="18" fillId="15" borderId="0" xfId="9" applyFont="1" applyFill="1" applyBorder="1" applyAlignment="1">
      <alignment horizontal="center" vertical="top" wrapText="1"/>
    </xf>
    <xf numFmtId="0" fontId="25" fillId="15" borderId="0" xfId="9" applyFont="1" applyFill="1" applyBorder="1" applyAlignment="1">
      <alignment horizontal="center" vertical="center"/>
    </xf>
    <xf numFmtId="0" fontId="34" fillId="17" borderId="21" xfId="6" applyFont="1" applyFill="1" applyBorder="1" applyAlignment="1">
      <alignment horizontal="center" vertical="center"/>
    </xf>
    <xf numFmtId="0" fontId="34" fillId="17" borderId="22" xfId="6" applyFont="1" applyFill="1" applyBorder="1" applyAlignment="1">
      <alignment horizontal="center" vertical="center"/>
    </xf>
    <xf numFmtId="0" fontId="34" fillId="17" borderId="2" xfId="6" applyFont="1" applyFill="1" applyBorder="1" applyAlignment="1">
      <alignment horizontal="center" vertical="center"/>
    </xf>
    <xf numFmtId="0" fontId="35" fillId="22" borderId="15" xfId="6" applyFont="1" applyFill="1" applyBorder="1" applyAlignment="1">
      <alignment horizontal="left" vertical="justify"/>
    </xf>
    <xf numFmtId="0" fontId="35" fillId="22" borderId="16" xfId="6" applyFont="1" applyFill="1" applyBorder="1" applyAlignment="1">
      <alignment horizontal="left" vertical="justify"/>
    </xf>
    <xf numFmtId="0" fontId="32" fillId="22" borderId="17" xfId="6" applyFont="1" applyFill="1" applyBorder="1"/>
    <xf numFmtId="0" fontId="35" fillId="22" borderId="18" xfId="6" applyFont="1" applyFill="1" applyBorder="1" applyAlignment="1">
      <alignment horizontal="left" vertical="justify"/>
    </xf>
    <xf numFmtId="0" fontId="35" fillId="22" borderId="19" xfId="6" applyFont="1" applyFill="1" applyBorder="1" applyAlignment="1">
      <alignment horizontal="left" vertical="justify"/>
    </xf>
    <xf numFmtId="0" fontId="32" fillId="22" borderId="4" xfId="6" applyFont="1" applyFill="1" applyBorder="1"/>
    <xf numFmtId="0" fontId="37" fillId="18" borderId="1" xfId="6" applyFont="1" applyFill="1" applyBorder="1" applyAlignment="1">
      <alignment horizontal="center" vertical="center"/>
    </xf>
    <xf numFmtId="165" fontId="37" fillId="18" borderId="1" xfId="25" applyFont="1" applyFill="1" applyBorder="1" applyAlignment="1" applyProtection="1">
      <alignment horizontal="center" vertical="center" wrapText="1"/>
    </xf>
    <xf numFmtId="173" fontId="19" fillId="19" borderId="1" xfId="25" applyNumberFormat="1" applyFont="1" applyFill="1" applyBorder="1" applyAlignment="1" applyProtection="1">
      <alignment horizontal="center" vertical="center"/>
    </xf>
    <xf numFmtId="173" fontId="19" fillId="20" borderId="1" xfId="25" applyNumberFormat="1" applyFont="1" applyFill="1" applyBorder="1" applyAlignment="1" applyProtection="1">
      <alignment horizontal="center" vertical="center"/>
    </xf>
    <xf numFmtId="173" fontId="19" fillId="19" borderId="14" xfId="25" applyNumberFormat="1" applyFont="1" applyFill="1" applyBorder="1" applyAlignment="1" applyProtection="1">
      <alignment horizontal="center" vertical="center"/>
    </xf>
    <xf numFmtId="173" fontId="19" fillId="20" borderId="14" xfId="25" applyNumberFormat="1" applyFont="1" applyFill="1" applyBorder="1" applyAlignment="1" applyProtection="1">
      <alignment horizontal="center" vertical="center"/>
    </xf>
    <xf numFmtId="0" fontId="32" fillId="22" borderId="15" xfId="0" applyFont="1" applyFill="1" applyBorder="1"/>
    <xf numFmtId="0" fontId="32" fillId="22" borderId="16" xfId="0" applyFont="1" applyFill="1" applyBorder="1"/>
    <xf numFmtId="0" fontId="32" fillId="22" borderId="17" xfId="0" applyFont="1" applyFill="1" applyBorder="1"/>
    <xf numFmtId="0" fontId="32" fillId="22" borderId="18" xfId="0" applyFont="1" applyFill="1" applyBorder="1"/>
    <xf numFmtId="0" fontId="32" fillId="22" borderId="19" xfId="0" applyFont="1" applyFill="1" applyBorder="1"/>
    <xf numFmtId="0" fontId="32" fillId="22" borderId="4" xfId="0" applyFont="1" applyFill="1" applyBorder="1"/>
    <xf numFmtId="0" fontId="35" fillId="18" borderId="26" xfId="6" applyFont="1" applyFill="1" applyBorder="1" applyAlignment="1">
      <alignment horizontal="center" vertical="center" wrapText="1"/>
    </xf>
    <xf numFmtId="0" fontId="35" fillId="18" borderId="27" xfId="6" applyFont="1" applyFill="1" applyBorder="1" applyAlignment="1">
      <alignment horizontal="center" vertical="center" wrapText="1"/>
    </xf>
    <xf numFmtId="0" fontId="35" fillId="18" borderId="28" xfId="6" applyFont="1" applyFill="1" applyBorder="1" applyAlignment="1">
      <alignment horizontal="center" vertical="center" wrapText="1"/>
    </xf>
    <xf numFmtId="0" fontId="35" fillId="18" borderId="9" xfId="6" applyFont="1" applyFill="1" applyBorder="1" applyAlignment="1">
      <alignment horizontal="center" vertical="center"/>
    </xf>
    <xf numFmtId="0" fontId="35" fillId="18" borderId="0" xfId="6" applyFont="1" applyFill="1" applyBorder="1" applyAlignment="1">
      <alignment horizontal="center" vertical="center"/>
    </xf>
    <xf numFmtId="0" fontId="35" fillId="18" borderId="29" xfId="6" applyFont="1" applyFill="1" applyBorder="1" applyAlignment="1">
      <alignment horizontal="center" vertical="center"/>
    </xf>
    <xf numFmtId="0" fontId="35" fillId="0" borderId="30" xfId="6" applyFont="1" applyBorder="1" applyAlignment="1">
      <alignment horizontal="center" vertical="center" wrapText="1"/>
    </xf>
    <xf numFmtId="0" fontId="35" fillId="0" borderId="31" xfId="6" applyFont="1" applyBorder="1" applyAlignment="1">
      <alignment horizontal="center" vertical="center" wrapText="1"/>
    </xf>
    <xf numFmtId="0" fontId="35" fillId="0" borderId="32" xfId="6" applyFont="1" applyBorder="1" applyAlignment="1">
      <alignment horizontal="center" vertical="center" wrapText="1"/>
    </xf>
    <xf numFmtId="0" fontId="35" fillId="22" borderId="18" xfId="6" applyFont="1" applyFill="1" applyBorder="1" applyAlignment="1">
      <alignment horizontal="center" vertical="center" wrapText="1"/>
    </xf>
    <xf numFmtId="0" fontId="35" fillId="22" borderId="19" xfId="6" applyFont="1" applyFill="1" applyBorder="1" applyAlignment="1">
      <alignment horizontal="center" vertical="center" wrapText="1"/>
    </xf>
    <xf numFmtId="0" fontId="35" fillId="22" borderId="4" xfId="6" applyFont="1" applyFill="1" applyBorder="1" applyAlignment="1">
      <alignment horizontal="center" vertical="center" wrapText="1"/>
    </xf>
    <xf numFmtId="0" fontId="27" fillId="18" borderId="33" xfId="6" applyFont="1" applyFill="1" applyBorder="1" applyAlignment="1">
      <alignment horizontal="center" vertical="center" wrapText="1"/>
    </xf>
    <xf numFmtId="165" fontId="36" fillId="0" borderId="11" xfId="5" applyFont="1" applyBorder="1" applyAlignment="1" applyProtection="1">
      <alignment horizontal="left" vertical="center" wrapText="1"/>
    </xf>
    <xf numFmtId="165" fontId="36" fillId="0" borderId="11" xfId="5" applyFont="1" applyBorder="1" applyAlignment="1" applyProtection="1">
      <alignment horizontal="center" vertical="center" wrapText="1"/>
    </xf>
    <xf numFmtId="165" fontId="36" fillId="6" borderId="11" xfId="5" applyFont="1" applyFill="1" applyBorder="1" applyAlignment="1" applyProtection="1">
      <alignment horizontal="center" vertical="center" wrapText="1"/>
    </xf>
    <xf numFmtId="165" fontId="36" fillId="6" borderId="11" xfId="5" applyFont="1" applyFill="1" applyBorder="1" applyAlignment="1" applyProtection="1">
      <alignment horizontal="left" vertical="center" wrapText="1"/>
    </xf>
    <xf numFmtId="165" fontId="9" fillId="6" borderId="11" xfId="5" applyFont="1" applyFill="1" applyBorder="1" applyAlignment="1" applyProtection="1">
      <alignment horizontal="center" vertical="center" wrapText="1"/>
    </xf>
    <xf numFmtId="165" fontId="36" fillId="15" borderId="20" xfId="5" applyFont="1" applyFill="1" applyBorder="1" applyAlignment="1" applyProtection="1">
      <alignment horizontal="center" vertical="center" wrapText="1"/>
    </xf>
    <xf numFmtId="0" fontId="38" fillId="17" borderId="23" xfId="6" applyFont="1" applyFill="1" applyBorder="1" applyAlignment="1">
      <alignment horizontal="center" vertical="center" wrapText="1"/>
    </xf>
    <xf numFmtId="173" fontId="38" fillId="17" borderId="23" xfId="25" applyNumberFormat="1" applyFont="1" applyFill="1" applyBorder="1" applyAlignment="1" applyProtection="1">
      <alignment horizontal="center" vertical="center"/>
    </xf>
    <xf numFmtId="0" fontId="38" fillId="17" borderId="23" xfId="6" applyFont="1" applyFill="1" applyBorder="1" applyAlignment="1">
      <alignment horizontal="center" vertical="center"/>
    </xf>
    <xf numFmtId="173" fontId="38" fillId="17" borderId="25" xfId="25" applyNumberFormat="1" applyFont="1" applyFill="1" applyBorder="1" applyAlignment="1" applyProtection="1">
      <alignment horizontal="center" vertical="center"/>
    </xf>
    <xf numFmtId="0" fontId="39" fillId="0" borderId="24" xfId="6" applyFont="1" applyBorder="1" applyAlignment="1">
      <alignment horizontal="center" vertical="center" wrapText="1"/>
    </xf>
    <xf numFmtId="173" fontId="39" fillId="0" borderId="24" xfId="25" applyNumberFormat="1" applyFont="1" applyFill="1" applyBorder="1" applyAlignment="1" applyProtection="1">
      <alignment horizontal="center" vertical="center"/>
    </xf>
    <xf numFmtId="0" fontId="39" fillId="0" borderId="24" xfId="6" applyFont="1" applyBorder="1" applyAlignment="1">
      <alignment horizontal="center" vertical="center"/>
    </xf>
    <xf numFmtId="0" fontId="38" fillId="17" borderId="24" xfId="6" applyFont="1" applyFill="1" applyBorder="1" applyAlignment="1">
      <alignment horizontal="center" vertical="center" wrapText="1"/>
    </xf>
    <xf numFmtId="173" fontId="38" fillId="17" borderId="24" xfId="25" applyNumberFormat="1" applyFont="1" applyFill="1" applyBorder="1" applyAlignment="1" applyProtection="1">
      <alignment horizontal="center" vertical="center"/>
    </xf>
    <xf numFmtId="0" fontId="38" fillId="17" borderId="24" xfId="6" applyFont="1" applyFill="1" applyBorder="1" applyAlignment="1">
      <alignment horizontal="center" vertical="center"/>
    </xf>
  </cellXfs>
  <cellStyles count="26">
    <cellStyle name="Moeda" xfId="1" builtinId="4"/>
    <cellStyle name="Moeda 2" xfId="2" xr:uid="{00000000-0005-0000-0000-000006000000}"/>
    <cellStyle name="Moeda 3" xfId="3" xr:uid="{00000000-0005-0000-0000-000007000000}"/>
    <cellStyle name="Moeda 4" xfId="4" xr:uid="{00000000-0005-0000-0000-000008000000}"/>
    <cellStyle name="Moeda 4 2" xfId="5" xr:uid="{00000000-0005-0000-0000-000009000000}"/>
    <cellStyle name="Moeda 8" xfId="25" xr:uid="{956804D8-DD84-4B0C-BBC2-1975C1F10BEA}"/>
    <cellStyle name="Normal" xfId="0" builtinId="0"/>
    <cellStyle name="Normal 2" xfId="6" xr:uid="{00000000-0005-0000-0000-00000A000000}"/>
    <cellStyle name="Normal 2 2" xfId="7" xr:uid="{00000000-0005-0000-0000-00000B000000}"/>
    <cellStyle name="Normal 2 3" xfId="8" xr:uid="{00000000-0005-0000-0000-00000C000000}"/>
    <cellStyle name="Normal 3" xfId="9" xr:uid="{00000000-0005-0000-0000-00000D000000}"/>
    <cellStyle name="Normal 6" xfId="10" xr:uid="{00000000-0005-0000-0000-00000E000000}"/>
    <cellStyle name="Porcentagem 2" xfId="11" xr:uid="{00000000-0005-0000-0000-00000F000000}"/>
    <cellStyle name="Porcentagem 2 2" xfId="12" xr:uid="{00000000-0005-0000-0000-000010000000}"/>
    <cellStyle name="Porcentagem 3" xfId="13" xr:uid="{00000000-0005-0000-0000-000011000000}"/>
    <cellStyle name="Porcentagem 3 2" xfId="14" xr:uid="{00000000-0005-0000-0000-000012000000}"/>
    <cellStyle name="Separador de milhares 4" xfId="15" xr:uid="{00000000-0005-0000-0000-000013000000}"/>
    <cellStyle name="Vírgula 2" xfId="16" xr:uid="{00000000-0005-0000-0000-000014000000}"/>
    <cellStyle name="Vírgula 2 2" xfId="17" xr:uid="{00000000-0005-0000-0000-000015000000}"/>
    <cellStyle name="Vírgula 3" xfId="18" xr:uid="{00000000-0005-0000-0000-000016000000}"/>
    <cellStyle name="Vírgula 3 2" xfId="19" xr:uid="{00000000-0005-0000-0000-000017000000}"/>
    <cellStyle name="Vírgula 4" xfId="20" xr:uid="{00000000-0005-0000-0000-000018000000}"/>
    <cellStyle name="Vírgula 4 2" xfId="21" xr:uid="{00000000-0005-0000-0000-000019000000}"/>
    <cellStyle name="Vírgula 5" xfId="22" xr:uid="{00000000-0005-0000-0000-00001A000000}"/>
    <cellStyle name="Vírgula 5 2" xfId="23" xr:uid="{00000000-0005-0000-0000-00001B000000}"/>
    <cellStyle name="Vírgula 6" xfId="24" xr:uid="{00000000-0005-0000-0000-00001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BFBFBF"/>
      <rgbColor rgb="FFF8CBAD"/>
      <rgbColor rgb="FF2E75B6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D136"/>
  <sheetViews>
    <sheetView showGridLines="0" zoomScaleNormal="100" workbookViewId="0">
      <selection activeCell="D22" sqref="D22"/>
    </sheetView>
  </sheetViews>
  <sheetFormatPr defaultColWidth="9.140625" defaultRowHeight="15.75" x14ac:dyDescent="0.25"/>
  <cols>
    <col min="1" max="1" width="9.140625" style="3"/>
    <col min="2" max="2" width="72.140625" style="3" customWidth="1"/>
    <col min="3" max="3" width="18" style="3" customWidth="1"/>
    <col min="4" max="4" width="14.28515625" style="3" customWidth="1"/>
    <col min="5" max="5" width="12.7109375" style="3" customWidth="1"/>
    <col min="6" max="6" width="12" style="3" customWidth="1"/>
    <col min="7" max="7" width="15.140625" style="3" customWidth="1"/>
    <col min="8" max="16384" width="9.140625" style="3"/>
  </cols>
  <sheetData>
    <row r="1" spans="1:4" ht="23.25" x14ac:dyDescent="0.35">
      <c r="A1" s="98" t="s">
        <v>0</v>
      </c>
      <c r="B1" s="98"/>
      <c r="C1" s="98"/>
      <c r="D1" s="98"/>
    </row>
    <row r="2" spans="1:4" ht="23.25" x14ac:dyDescent="0.35">
      <c r="A2" s="98" t="s">
        <v>1</v>
      </c>
      <c r="B2" s="98"/>
      <c r="C2" s="98"/>
      <c r="D2" s="98"/>
    </row>
    <row r="3" spans="1:4" x14ac:dyDescent="0.25">
      <c r="A3" s="99" t="s">
        <v>2</v>
      </c>
      <c r="B3" s="99"/>
      <c r="C3" s="99"/>
      <c r="D3" s="99"/>
    </row>
    <row r="6" spans="1:4" x14ac:dyDescent="0.25">
      <c r="A6" s="100" t="s">
        <v>3</v>
      </c>
      <c r="B6" s="100"/>
      <c r="C6" s="100"/>
    </row>
    <row r="8" spans="1:4" x14ac:dyDescent="0.25">
      <c r="A8" s="2">
        <v>1</v>
      </c>
      <c r="B8" s="4" t="s">
        <v>4</v>
      </c>
      <c r="C8" s="4" t="s">
        <v>5</v>
      </c>
    </row>
    <row r="9" spans="1:4" x14ac:dyDescent="0.25">
      <c r="A9" s="5" t="s">
        <v>6</v>
      </c>
      <c r="B9" s="6" t="s">
        <v>7</v>
      </c>
      <c r="C9" s="7"/>
    </row>
    <row r="10" spans="1:4" x14ac:dyDescent="0.25">
      <c r="A10" s="5" t="s">
        <v>8</v>
      </c>
      <c r="B10" s="6" t="s">
        <v>9</v>
      </c>
      <c r="C10" s="7"/>
    </row>
    <row r="11" spans="1:4" x14ac:dyDescent="0.25">
      <c r="A11" s="5" t="s">
        <v>10</v>
      </c>
      <c r="B11" s="6" t="s">
        <v>11</v>
      </c>
      <c r="C11" s="7"/>
    </row>
    <row r="12" spans="1:4" x14ac:dyDescent="0.25">
      <c r="A12" s="5" t="s">
        <v>12</v>
      </c>
      <c r="B12" s="6" t="s">
        <v>13</v>
      </c>
      <c r="C12" s="7"/>
    </row>
    <row r="13" spans="1:4" x14ac:dyDescent="0.25">
      <c r="A13" s="5" t="s">
        <v>14</v>
      </c>
      <c r="B13" s="6" t="s">
        <v>15</v>
      </c>
      <c r="C13" s="7"/>
    </row>
    <row r="14" spans="1:4" x14ac:dyDescent="0.25">
      <c r="A14" s="5"/>
      <c r="B14" s="6"/>
      <c r="C14" s="7"/>
    </row>
    <row r="15" spans="1:4" x14ac:dyDescent="0.25">
      <c r="A15" s="5" t="s">
        <v>16</v>
      </c>
      <c r="B15" s="6" t="s">
        <v>17</v>
      </c>
      <c r="C15" s="7"/>
    </row>
    <row r="16" spans="1:4" ht="16.5" customHeight="1" x14ac:dyDescent="0.25">
      <c r="A16" s="101" t="s">
        <v>18</v>
      </c>
      <c r="B16" s="101"/>
      <c r="C16" s="7"/>
    </row>
    <row r="19" spans="1:4" x14ac:dyDescent="0.25">
      <c r="A19" s="100" t="s">
        <v>19</v>
      </c>
      <c r="B19" s="100"/>
      <c r="C19" s="100"/>
    </row>
    <row r="20" spans="1:4" x14ac:dyDescent="0.25">
      <c r="A20" s="8"/>
    </row>
    <row r="21" spans="1:4" x14ac:dyDescent="0.25">
      <c r="A21" s="102" t="s">
        <v>20</v>
      </c>
      <c r="B21" s="102"/>
      <c r="C21" s="102"/>
    </row>
    <row r="23" spans="1:4" x14ac:dyDescent="0.25">
      <c r="A23" s="2" t="s">
        <v>21</v>
      </c>
      <c r="B23" s="4" t="s">
        <v>22</v>
      </c>
      <c r="C23" s="4" t="s">
        <v>5</v>
      </c>
    </row>
    <row r="24" spans="1:4" x14ac:dyDescent="0.25">
      <c r="A24" s="5" t="s">
        <v>6</v>
      </c>
      <c r="B24" s="6" t="s">
        <v>23</v>
      </c>
      <c r="C24" s="7"/>
    </row>
    <row r="25" spans="1:4" x14ac:dyDescent="0.25">
      <c r="A25" s="5" t="s">
        <v>8</v>
      </c>
      <c r="B25" s="6" t="s">
        <v>24</v>
      </c>
      <c r="C25" s="7"/>
    </row>
    <row r="26" spans="1:4" ht="16.5" customHeight="1" x14ac:dyDescent="0.25">
      <c r="A26" s="101" t="s">
        <v>18</v>
      </c>
      <c r="B26" s="101"/>
      <c r="C26" s="7"/>
    </row>
    <row r="29" spans="1:4" ht="32.25" customHeight="1" x14ac:dyDescent="0.25">
      <c r="A29" s="103" t="s">
        <v>25</v>
      </c>
      <c r="B29" s="103"/>
      <c r="C29" s="103"/>
      <c r="D29" s="103"/>
    </row>
    <row r="31" spans="1:4" x14ac:dyDescent="0.25">
      <c r="A31" s="2" t="s">
        <v>26</v>
      </c>
      <c r="B31" s="4" t="s">
        <v>27</v>
      </c>
      <c r="C31" s="4" t="s">
        <v>28</v>
      </c>
      <c r="D31" s="4" t="s">
        <v>5</v>
      </c>
    </row>
    <row r="32" spans="1:4" x14ac:dyDescent="0.25">
      <c r="A32" s="5" t="s">
        <v>6</v>
      </c>
      <c r="B32" s="6" t="s">
        <v>29</v>
      </c>
      <c r="C32" s="9">
        <v>0.2</v>
      </c>
      <c r="D32" s="7"/>
    </row>
    <row r="33" spans="1:4" x14ac:dyDescent="0.25">
      <c r="A33" s="5" t="s">
        <v>8</v>
      </c>
      <c r="B33" s="6" t="s">
        <v>30</v>
      </c>
      <c r="C33" s="9">
        <v>2.5000000000000001E-2</v>
      </c>
      <c r="D33" s="7"/>
    </row>
    <row r="34" spans="1:4" x14ac:dyDescent="0.25">
      <c r="A34" s="5" t="s">
        <v>10</v>
      </c>
      <c r="B34" s="6" t="s">
        <v>31</v>
      </c>
      <c r="C34" s="10"/>
      <c r="D34" s="7"/>
    </row>
    <row r="35" spans="1:4" x14ac:dyDescent="0.25">
      <c r="A35" s="5" t="s">
        <v>12</v>
      </c>
      <c r="B35" s="6" t="s">
        <v>32</v>
      </c>
      <c r="C35" s="9">
        <v>1.4999999999999999E-2</v>
      </c>
      <c r="D35" s="7"/>
    </row>
    <row r="36" spans="1:4" x14ac:dyDescent="0.25">
      <c r="A36" s="5" t="s">
        <v>14</v>
      </c>
      <c r="B36" s="6" t="s">
        <v>33</v>
      </c>
      <c r="C36" s="9">
        <v>0.01</v>
      </c>
      <c r="D36" s="7"/>
    </row>
    <row r="37" spans="1:4" x14ac:dyDescent="0.25">
      <c r="A37" s="5" t="s">
        <v>34</v>
      </c>
      <c r="B37" s="6" t="s">
        <v>35</v>
      </c>
      <c r="C37" s="9">
        <v>6.0000000000000001E-3</v>
      </c>
      <c r="D37" s="7"/>
    </row>
    <row r="38" spans="1:4" x14ac:dyDescent="0.25">
      <c r="A38" s="5" t="s">
        <v>16</v>
      </c>
      <c r="B38" s="6" t="s">
        <v>36</v>
      </c>
      <c r="C38" s="9">
        <v>2E-3</v>
      </c>
      <c r="D38" s="7"/>
    </row>
    <row r="39" spans="1:4" x14ac:dyDescent="0.25">
      <c r="A39" s="5" t="s">
        <v>37</v>
      </c>
      <c r="B39" s="6" t="s">
        <v>38</v>
      </c>
      <c r="C39" s="9">
        <v>0.08</v>
      </c>
      <c r="D39" s="7"/>
    </row>
    <row r="40" spans="1:4" ht="16.5" customHeight="1" x14ac:dyDescent="0.25">
      <c r="A40" s="101" t="s">
        <v>39</v>
      </c>
      <c r="B40" s="101"/>
      <c r="C40" s="7"/>
      <c r="D40" s="7"/>
    </row>
    <row r="43" spans="1:4" x14ac:dyDescent="0.25">
      <c r="A43" s="102" t="s">
        <v>40</v>
      </c>
      <c r="B43" s="102"/>
      <c r="C43" s="102"/>
    </row>
    <row r="45" spans="1:4" x14ac:dyDescent="0.25">
      <c r="A45" s="2" t="s">
        <v>41</v>
      </c>
      <c r="B45" s="4" t="s">
        <v>42</v>
      </c>
      <c r="C45" s="4" t="s">
        <v>5</v>
      </c>
    </row>
    <row r="46" spans="1:4" x14ac:dyDescent="0.25">
      <c r="A46" s="5" t="s">
        <v>6</v>
      </c>
      <c r="B46" s="6" t="s">
        <v>43</v>
      </c>
      <c r="C46" s="7"/>
    </row>
    <row r="47" spans="1:4" x14ac:dyDescent="0.25">
      <c r="A47" s="5" t="s">
        <v>8</v>
      </c>
      <c r="B47" s="6" t="s">
        <v>44</v>
      </c>
      <c r="C47" s="7"/>
    </row>
    <row r="48" spans="1:4" x14ac:dyDescent="0.25">
      <c r="A48" s="5" t="s">
        <v>10</v>
      </c>
      <c r="B48" s="6" t="s">
        <v>45</v>
      </c>
      <c r="C48" s="7"/>
    </row>
    <row r="49" spans="1:3" x14ac:dyDescent="0.25">
      <c r="A49" s="5" t="s">
        <v>12</v>
      </c>
      <c r="B49" s="6" t="s">
        <v>17</v>
      </c>
      <c r="C49" s="7"/>
    </row>
    <row r="50" spans="1:3" ht="16.5" customHeight="1" x14ac:dyDescent="0.25">
      <c r="A50" s="101" t="s">
        <v>18</v>
      </c>
      <c r="B50" s="101"/>
      <c r="C50" s="7"/>
    </row>
    <row r="53" spans="1:3" x14ac:dyDescent="0.25">
      <c r="A53" s="102" t="s">
        <v>46</v>
      </c>
      <c r="B53" s="102"/>
      <c r="C53" s="102"/>
    </row>
    <row r="55" spans="1:3" x14ac:dyDescent="0.25">
      <c r="A55" s="2">
        <v>2</v>
      </c>
      <c r="B55" s="4" t="s">
        <v>47</v>
      </c>
      <c r="C55" s="4" t="s">
        <v>5</v>
      </c>
    </row>
    <row r="56" spans="1:3" x14ac:dyDescent="0.25">
      <c r="A56" s="5" t="s">
        <v>21</v>
      </c>
      <c r="B56" s="6" t="s">
        <v>22</v>
      </c>
      <c r="C56" s="7"/>
    </row>
    <row r="57" spans="1:3" x14ac:dyDescent="0.25">
      <c r="A57" s="5" t="s">
        <v>26</v>
      </c>
      <c r="B57" s="6" t="s">
        <v>27</v>
      </c>
      <c r="C57" s="7"/>
    </row>
    <row r="58" spans="1:3" x14ac:dyDescent="0.25">
      <c r="A58" s="5" t="s">
        <v>41</v>
      </c>
      <c r="B58" s="6" t="s">
        <v>42</v>
      </c>
      <c r="C58" s="7"/>
    </row>
    <row r="59" spans="1:3" ht="16.5" customHeight="1" x14ac:dyDescent="0.25">
      <c r="A59" s="101" t="s">
        <v>18</v>
      </c>
      <c r="B59" s="101"/>
      <c r="C59" s="7"/>
    </row>
    <row r="60" spans="1:3" x14ac:dyDescent="0.25">
      <c r="A60" s="11"/>
    </row>
    <row r="62" spans="1:3" x14ac:dyDescent="0.25">
      <c r="A62" s="100" t="s">
        <v>48</v>
      </c>
      <c r="B62" s="100"/>
      <c r="C62" s="100"/>
    </row>
    <row r="64" spans="1:3" x14ac:dyDescent="0.25">
      <c r="A64" s="2">
        <v>3</v>
      </c>
      <c r="B64" s="4" t="s">
        <v>49</v>
      </c>
      <c r="C64" s="4" t="s">
        <v>5</v>
      </c>
    </row>
    <row r="65" spans="1:3" x14ac:dyDescent="0.25">
      <c r="A65" s="5" t="s">
        <v>6</v>
      </c>
      <c r="B65" s="12" t="s">
        <v>50</v>
      </c>
      <c r="C65" s="7"/>
    </row>
    <row r="66" spans="1:3" x14ac:dyDescent="0.25">
      <c r="A66" s="5" t="s">
        <v>8</v>
      </c>
      <c r="B66" s="12" t="s">
        <v>51</v>
      </c>
      <c r="C66" s="7"/>
    </row>
    <row r="67" spans="1:3" x14ac:dyDescent="0.25">
      <c r="A67" s="5" t="s">
        <v>10</v>
      </c>
      <c r="B67" s="12" t="s">
        <v>52</v>
      </c>
      <c r="C67" s="7"/>
    </row>
    <row r="68" spans="1:3" x14ac:dyDescent="0.25">
      <c r="A68" s="5" t="s">
        <v>12</v>
      </c>
      <c r="B68" s="12" t="s">
        <v>53</v>
      </c>
      <c r="C68" s="7"/>
    </row>
    <row r="69" spans="1:3" x14ac:dyDescent="0.25">
      <c r="A69" s="5" t="s">
        <v>14</v>
      </c>
      <c r="B69" s="12" t="s">
        <v>54</v>
      </c>
      <c r="C69" s="7"/>
    </row>
    <row r="70" spans="1:3" x14ac:dyDescent="0.25">
      <c r="A70" s="5" t="s">
        <v>34</v>
      </c>
      <c r="B70" s="12" t="s">
        <v>55</v>
      </c>
      <c r="C70" s="7"/>
    </row>
    <row r="71" spans="1:3" ht="16.5" customHeight="1" x14ac:dyDescent="0.25">
      <c r="A71" s="101" t="s">
        <v>18</v>
      </c>
      <c r="B71" s="101"/>
      <c r="C71" s="7"/>
    </row>
    <row r="74" spans="1:3" x14ac:dyDescent="0.25">
      <c r="A74" s="100" t="s">
        <v>56</v>
      </c>
      <c r="B74" s="100"/>
      <c r="C74" s="100"/>
    </row>
    <row r="77" spans="1:3" x14ac:dyDescent="0.25">
      <c r="A77" s="102" t="s">
        <v>57</v>
      </c>
      <c r="B77" s="102"/>
      <c r="C77" s="102"/>
    </row>
    <row r="78" spans="1:3" x14ac:dyDescent="0.25">
      <c r="A78" s="8"/>
    </row>
    <row r="79" spans="1:3" x14ac:dyDescent="0.25">
      <c r="A79" s="2" t="s">
        <v>58</v>
      </c>
      <c r="B79" s="4" t="s">
        <v>59</v>
      </c>
      <c r="C79" s="4" t="s">
        <v>5</v>
      </c>
    </row>
    <row r="80" spans="1:3" x14ac:dyDescent="0.25">
      <c r="A80" s="5" t="s">
        <v>6</v>
      </c>
      <c r="B80" s="6" t="s">
        <v>60</v>
      </c>
      <c r="C80" s="7"/>
    </row>
    <row r="81" spans="1:3" x14ac:dyDescent="0.25">
      <c r="A81" s="5" t="s">
        <v>8</v>
      </c>
      <c r="B81" s="6" t="s">
        <v>59</v>
      </c>
      <c r="C81" s="7"/>
    </row>
    <row r="82" spans="1:3" x14ac:dyDescent="0.25">
      <c r="A82" s="5" t="s">
        <v>10</v>
      </c>
      <c r="B82" s="6" t="s">
        <v>61</v>
      </c>
      <c r="C82" s="7"/>
    </row>
    <row r="83" spans="1:3" x14ac:dyDescent="0.25">
      <c r="A83" s="5" t="s">
        <v>12</v>
      </c>
      <c r="B83" s="6" t="s">
        <v>62</v>
      </c>
      <c r="C83" s="7"/>
    </row>
    <row r="84" spans="1:3" x14ac:dyDescent="0.25">
      <c r="A84" s="5" t="s">
        <v>14</v>
      </c>
      <c r="B84" s="6" t="s">
        <v>63</v>
      </c>
      <c r="C84" s="7"/>
    </row>
    <row r="85" spans="1:3" x14ac:dyDescent="0.25">
      <c r="A85" s="5" t="s">
        <v>34</v>
      </c>
      <c r="B85" s="6" t="s">
        <v>17</v>
      </c>
      <c r="C85" s="7"/>
    </row>
    <row r="86" spans="1:3" ht="16.5" customHeight="1" x14ac:dyDescent="0.25">
      <c r="A86" s="101" t="s">
        <v>39</v>
      </c>
      <c r="B86" s="101"/>
      <c r="C86" s="7"/>
    </row>
    <row r="89" spans="1:3" x14ac:dyDescent="0.25">
      <c r="A89" s="102" t="s">
        <v>64</v>
      </c>
      <c r="B89" s="102"/>
      <c r="C89" s="102"/>
    </row>
    <row r="90" spans="1:3" x14ac:dyDescent="0.25">
      <c r="A90" s="8"/>
    </row>
    <row r="91" spans="1:3" x14ac:dyDescent="0.25">
      <c r="A91" s="2" t="s">
        <v>65</v>
      </c>
      <c r="B91" s="4" t="s">
        <v>66</v>
      </c>
      <c r="C91" s="4" t="s">
        <v>5</v>
      </c>
    </row>
    <row r="92" spans="1:3" x14ac:dyDescent="0.25">
      <c r="A92" s="5" t="s">
        <v>6</v>
      </c>
      <c r="B92" s="6" t="s">
        <v>67</v>
      </c>
      <c r="C92" s="7"/>
    </row>
    <row r="93" spans="1:3" ht="16.5" customHeight="1" x14ac:dyDescent="0.25">
      <c r="A93" s="101" t="s">
        <v>18</v>
      </c>
      <c r="B93" s="101"/>
      <c r="C93" s="7"/>
    </row>
    <row r="96" spans="1:3" x14ac:dyDescent="0.25">
      <c r="A96" s="102" t="s">
        <v>68</v>
      </c>
      <c r="B96" s="102"/>
      <c r="C96" s="102"/>
    </row>
    <row r="97" spans="1:3" x14ac:dyDescent="0.25">
      <c r="A97" s="8"/>
    </row>
    <row r="98" spans="1:3" x14ac:dyDescent="0.25">
      <c r="A98" s="2">
        <v>4</v>
      </c>
      <c r="B98" s="4" t="s">
        <v>69</v>
      </c>
      <c r="C98" s="4" t="s">
        <v>5</v>
      </c>
    </row>
    <row r="99" spans="1:3" x14ac:dyDescent="0.25">
      <c r="A99" s="5" t="s">
        <v>58</v>
      </c>
      <c r="B99" s="6" t="s">
        <v>59</v>
      </c>
      <c r="C99" s="7"/>
    </row>
    <row r="100" spans="1:3" x14ac:dyDescent="0.25">
      <c r="A100" s="5" t="s">
        <v>65</v>
      </c>
      <c r="B100" s="6" t="s">
        <v>66</v>
      </c>
      <c r="C100" s="7"/>
    </row>
    <row r="101" spans="1:3" ht="16.5" customHeight="1" x14ac:dyDescent="0.25">
      <c r="A101" s="101" t="s">
        <v>18</v>
      </c>
      <c r="B101" s="101"/>
      <c r="C101" s="7"/>
    </row>
    <row r="104" spans="1:3" x14ac:dyDescent="0.25">
      <c r="A104" s="100" t="s">
        <v>70</v>
      </c>
      <c r="B104" s="100"/>
      <c r="C104" s="100"/>
    </row>
    <row r="106" spans="1:3" x14ac:dyDescent="0.25">
      <c r="A106" s="2">
        <v>5</v>
      </c>
      <c r="B106" s="13" t="s">
        <v>71</v>
      </c>
      <c r="C106" s="4" t="s">
        <v>5</v>
      </c>
    </row>
    <row r="107" spans="1:3" x14ac:dyDescent="0.25">
      <c r="A107" s="5" t="s">
        <v>6</v>
      </c>
      <c r="B107" s="6" t="s">
        <v>72</v>
      </c>
      <c r="C107" s="7"/>
    </row>
    <row r="108" spans="1:3" x14ac:dyDescent="0.25">
      <c r="A108" s="5" t="s">
        <v>8</v>
      </c>
      <c r="B108" s="6" t="s">
        <v>73</v>
      </c>
      <c r="C108" s="7"/>
    </row>
    <row r="109" spans="1:3" x14ac:dyDescent="0.25">
      <c r="A109" s="5" t="s">
        <v>10</v>
      </c>
      <c r="B109" s="6" t="s">
        <v>74</v>
      </c>
      <c r="C109" s="7"/>
    </row>
    <row r="110" spans="1:3" x14ac:dyDescent="0.25">
      <c r="A110" s="5" t="s">
        <v>12</v>
      </c>
      <c r="B110" s="6" t="s">
        <v>17</v>
      </c>
      <c r="C110" s="7"/>
    </row>
    <row r="111" spans="1:3" ht="16.5" customHeight="1" x14ac:dyDescent="0.25">
      <c r="A111" s="101" t="s">
        <v>39</v>
      </c>
      <c r="B111" s="101"/>
      <c r="C111" s="7"/>
    </row>
    <row r="114" spans="1:4" x14ac:dyDescent="0.25">
      <c r="A114" s="100" t="s">
        <v>75</v>
      </c>
      <c r="B114" s="100"/>
      <c r="C114" s="100"/>
    </row>
    <row r="116" spans="1:4" x14ac:dyDescent="0.25">
      <c r="A116" s="2">
        <v>6</v>
      </c>
      <c r="B116" s="13" t="s">
        <v>76</v>
      </c>
      <c r="C116" s="4" t="s">
        <v>28</v>
      </c>
      <c r="D116" s="4" t="s">
        <v>5</v>
      </c>
    </row>
    <row r="117" spans="1:4" x14ac:dyDescent="0.25">
      <c r="A117" s="5" t="s">
        <v>6</v>
      </c>
      <c r="B117" s="6" t="s">
        <v>77</v>
      </c>
      <c r="C117" s="7"/>
      <c r="D117" s="7"/>
    </row>
    <row r="118" spans="1:4" x14ac:dyDescent="0.25">
      <c r="A118" s="5" t="s">
        <v>8</v>
      </c>
      <c r="B118" s="6" t="s">
        <v>78</v>
      </c>
      <c r="C118" s="7"/>
      <c r="D118" s="7"/>
    </row>
    <row r="119" spans="1:4" x14ac:dyDescent="0.25">
      <c r="A119" s="5" t="s">
        <v>10</v>
      </c>
      <c r="B119" s="6" t="s">
        <v>79</v>
      </c>
      <c r="C119" s="7"/>
      <c r="D119" s="7"/>
    </row>
    <row r="120" spans="1:4" x14ac:dyDescent="0.25">
      <c r="A120" s="5"/>
      <c r="B120" s="6" t="s">
        <v>80</v>
      </c>
      <c r="C120" s="7"/>
      <c r="D120" s="7"/>
    </row>
    <row r="121" spans="1:4" x14ac:dyDescent="0.25">
      <c r="A121" s="5"/>
      <c r="B121" s="6" t="s">
        <v>81</v>
      </c>
      <c r="C121" s="7"/>
      <c r="D121" s="7"/>
    </row>
    <row r="122" spans="1:4" x14ac:dyDescent="0.25">
      <c r="A122" s="5"/>
      <c r="B122" s="6" t="s">
        <v>82</v>
      </c>
      <c r="C122" s="7"/>
      <c r="D122" s="7"/>
    </row>
    <row r="123" spans="1:4" ht="16.5" customHeight="1" x14ac:dyDescent="0.25">
      <c r="A123" s="101" t="s">
        <v>39</v>
      </c>
      <c r="B123" s="101"/>
      <c r="C123" s="7"/>
      <c r="D123" s="7"/>
    </row>
    <row r="126" spans="1:4" x14ac:dyDescent="0.25">
      <c r="A126" s="100" t="s">
        <v>83</v>
      </c>
      <c r="B126" s="100"/>
      <c r="C126" s="100"/>
    </row>
    <row r="128" spans="1:4" x14ac:dyDescent="0.25">
      <c r="A128" s="2"/>
      <c r="B128" s="4" t="s">
        <v>84</v>
      </c>
      <c r="C128" s="4" t="s">
        <v>5</v>
      </c>
    </row>
    <row r="129" spans="1:3" x14ac:dyDescent="0.25">
      <c r="A129" s="14" t="s">
        <v>6</v>
      </c>
      <c r="B129" s="6" t="s">
        <v>3</v>
      </c>
      <c r="C129" s="6"/>
    </row>
    <row r="130" spans="1:3" x14ac:dyDescent="0.25">
      <c r="A130" s="14" t="s">
        <v>8</v>
      </c>
      <c r="B130" s="6" t="s">
        <v>19</v>
      </c>
      <c r="C130" s="6"/>
    </row>
    <row r="131" spans="1:3" x14ac:dyDescent="0.25">
      <c r="A131" s="14" t="s">
        <v>10</v>
      </c>
      <c r="B131" s="6" t="s">
        <v>48</v>
      </c>
      <c r="C131" s="6"/>
    </row>
    <row r="132" spans="1:3" x14ac:dyDescent="0.25">
      <c r="A132" s="14" t="s">
        <v>12</v>
      </c>
      <c r="B132" s="6" t="s">
        <v>56</v>
      </c>
      <c r="C132" s="6"/>
    </row>
    <row r="133" spans="1:3" x14ac:dyDescent="0.25">
      <c r="A133" s="14" t="s">
        <v>14</v>
      </c>
      <c r="B133" s="6" t="s">
        <v>70</v>
      </c>
      <c r="C133" s="6"/>
    </row>
    <row r="134" spans="1:3" ht="16.5" customHeight="1" x14ac:dyDescent="0.25">
      <c r="A134" s="101" t="s">
        <v>85</v>
      </c>
      <c r="B134" s="101"/>
      <c r="C134" s="6"/>
    </row>
    <row r="135" spans="1:3" x14ac:dyDescent="0.25">
      <c r="A135" s="14" t="s">
        <v>34</v>
      </c>
      <c r="B135" s="6" t="s">
        <v>86</v>
      </c>
      <c r="C135" s="6"/>
    </row>
    <row r="136" spans="1:3" ht="16.5" customHeight="1" x14ac:dyDescent="0.25">
      <c r="A136" s="101" t="s">
        <v>87</v>
      </c>
      <c r="B136" s="101"/>
      <c r="C136" s="6"/>
    </row>
  </sheetData>
  <mergeCells count="30">
    <mergeCell ref="A114:C114"/>
    <mergeCell ref="A123:B123"/>
    <mergeCell ref="A126:C126"/>
    <mergeCell ref="A134:B134"/>
    <mergeCell ref="A136:B136"/>
    <mergeCell ref="A93:B93"/>
    <mergeCell ref="A96:C96"/>
    <mergeCell ref="A101:B101"/>
    <mergeCell ref="A104:C104"/>
    <mergeCell ref="A111:B111"/>
    <mergeCell ref="A71:B71"/>
    <mergeCell ref="A74:C74"/>
    <mergeCell ref="A77:C77"/>
    <mergeCell ref="A86:B86"/>
    <mergeCell ref="A89:C89"/>
    <mergeCell ref="A43:C43"/>
    <mergeCell ref="A50:B50"/>
    <mergeCell ref="A53:C53"/>
    <mergeCell ref="A59:B59"/>
    <mergeCell ref="A62:C62"/>
    <mergeCell ref="A19:C19"/>
    <mergeCell ref="A21:C21"/>
    <mergeCell ref="A26:B26"/>
    <mergeCell ref="A29:D29"/>
    <mergeCell ref="A40:B40"/>
    <mergeCell ref="A1:D1"/>
    <mergeCell ref="A2:D2"/>
    <mergeCell ref="A3:D3"/>
    <mergeCell ref="A6:C6"/>
    <mergeCell ref="A16:B1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rgb="FF7030A0"/>
    <pageSetUpPr fitToPage="1"/>
  </sheetPr>
  <dimension ref="A1:J90"/>
  <sheetViews>
    <sheetView showGridLines="0" zoomScale="140" zoomScaleNormal="140" zoomScalePageLayoutView="110" workbookViewId="0">
      <selection activeCell="A3" sqref="A3:F19"/>
    </sheetView>
  </sheetViews>
  <sheetFormatPr defaultColWidth="8.5703125" defaultRowHeight="15" x14ac:dyDescent="0.25"/>
  <cols>
    <col min="1" max="1" width="27" customWidth="1"/>
    <col min="2" max="2" width="14.7109375" bestFit="1" customWidth="1"/>
    <col min="3" max="3" width="12.140625" bestFit="1" customWidth="1"/>
    <col min="4" max="5" width="15.5703125" customWidth="1"/>
    <col min="6" max="6" width="21" customWidth="1"/>
    <col min="7" max="7" width="13.28515625" customWidth="1"/>
    <col min="8" max="8" width="14.42578125" customWidth="1"/>
    <col min="9" max="9" width="21" customWidth="1"/>
    <col min="10" max="10" width="13.28515625" customWidth="1"/>
  </cols>
  <sheetData>
    <row r="1" spans="1:6" ht="20.25" x14ac:dyDescent="0.3">
      <c r="A1" s="93"/>
      <c r="B1" s="93"/>
      <c r="C1" s="93"/>
      <c r="D1" s="93"/>
      <c r="E1" s="93"/>
      <c r="F1" s="93"/>
    </row>
    <row r="2" spans="1:6" ht="21" thickBot="1" x14ac:dyDescent="0.35">
      <c r="A2" s="93"/>
      <c r="B2" s="93"/>
      <c r="C2" s="93"/>
      <c r="D2" s="93"/>
      <c r="E2" s="93"/>
      <c r="F2" s="93"/>
    </row>
    <row r="3" spans="1:6" ht="36" thickBot="1" x14ac:dyDescent="0.3">
      <c r="A3" s="169" t="s">
        <v>191</v>
      </c>
      <c r="B3" s="170"/>
      <c r="C3" s="170"/>
      <c r="D3" s="170"/>
      <c r="E3" s="170"/>
      <c r="F3" s="171"/>
    </row>
    <row r="4" spans="1:6" ht="20.25" x14ac:dyDescent="0.3">
      <c r="A4" s="172"/>
      <c r="B4" s="173"/>
      <c r="C4" s="173"/>
      <c r="D4" s="173"/>
      <c r="E4" s="173"/>
      <c r="F4" s="174"/>
    </row>
    <row r="5" spans="1:6" ht="21" thickBot="1" x14ac:dyDescent="0.35">
      <c r="A5" s="175"/>
      <c r="B5" s="176"/>
      <c r="C5" s="176"/>
      <c r="D5" s="176"/>
      <c r="E5" s="176"/>
      <c r="F5" s="177"/>
    </row>
    <row r="6" spans="1:6" ht="48" thickBot="1" x14ac:dyDescent="0.3">
      <c r="A6" s="178" t="s">
        <v>192</v>
      </c>
      <c r="B6" s="179" t="s">
        <v>193</v>
      </c>
      <c r="C6" s="179" t="s">
        <v>194</v>
      </c>
      <c r="D6" s="179" t="s">
        <v>208</v>
      </c>
      <c r="E6" s="179" t="s">
        <v>88</v>
      </c>
      <c r="F6" s="179" t="s">
        <v>195</v>
      </c>
    </row>
    <row r="7" spans="1:6" ht="31.5" x14ac:dyDescent="0.25">
      <c r="A7" s="209" t="s">
        <v>196</v>
      </c>
      <c r="B7" s="210">
        <f>'RIO DE JANEIRO'!E116</f>
        <v>5754.98</v>
      </c>
      <c r="C7" s="211">
        <v>5</v>
      </c>
      <c r="D7" s="211">
        <v>5</v>
      </c>
      <c r="E7" s="212">
        <f>B7*C7</f>
        <v>28774.899999999998</v>
      </c>
      <c r="F7" s="210">
        <f t="shared" ref="F7:F12" si="0">E7*24</f>
        <v>690597.6</v>
      </c>
    </row>
    <row r="8" spans="1:6" ht="31.5" x14ac:dyDescent="0.25">
      <c r="A8" s="213" t="s">
        <v>197</v>
      </c>
      <c r="B8" s="214">
        <f>'DUQUE DE CAXIAS'!E116</f>
        <v>5660.09</v>
      </c>
      <c r="C8" s="215">
        <v>1</v>
      </c>
      <c r="D8" s="215">
        <v>1</v>
      </c>
      <c r="E8" s="214">
        <f>B8</f>
        <v>5660.09</v>
      </c>
      <c r="F8" s="214">
        <f t="shared" si="0"/>
        <v>135842.16</v>
      </c>
    </row>
    <row r="9" spans="1:6" ht="31.5" x14ac:dyDescent="0.25">
      <c r="A9" s="216" t="s">
        <v>198</v>
      </c>
      <c r="B9" s="217">
        <f>'NOVA IGUAÇU'!E116</f>
        <v>5207.93</v>
      </c>
      <c r="C9" s="218">
        <v>1</v>
      </c>
      <c r="D9" s="218">
        <v>1</v>
      </c>
      <c r="E9" s="217">
        <f>B9*D9</f>
        <v>5207.93</v>
      </c>
      <c r="F9" s="217">
        <f t="shared" si="0"/>
        <v>124990.32</v>
      </c>
    </row>
    <row r="10" spans="1:6" ht="31.5" x14ac:dyDescent="0.25">
      <c r="A10" s="213" t="s">
        <v>199</v>
      </c>
      <c r="B10" s="214">
        <f>PETROPOLIS!E116</f>
        <v>5243.19</v>
      </c>
      <c r="C10" s="215">
        <v>1</v>
      </c>
      <c r="D10" s="215">
        <v>1</v>
      </c>
      <c r="E10" s="214">
        <f>B10*D10</f>
        <v>5243.19</v>
      </c>
      <c r="F10" s="214">
        <f t="shared" si="0"/>
        <v>125836.56</v>
      </c>
    </row>
    <row r="11" spans="1:6" ht="31.5" x14ac:dyDescent="0.25">
      <c r="A11" s="216" t="s">
        <v>200</v>
      </c>
      <c r="B11" s="217">
        <f>'CABO FRIO'!E116</f>
        <v>5494.21</v>
      </c>
      <c r="C11" s="218">
        <v>2</v>
      </c>
      <c r="D11" s="218">
        <v>2</v>
      </c>
      <c r="E11" s="217">
        <f>B11*D11</f>
        <v>10988.42</v>
      </c>
      <c r="F11" s="217">
        <f t="shared" si="0"/>
        <v>263722.08</v>
      </c>
    </row>
    <row r="12" spans="1:6" ht="32.25" thickBot="1" x14ac:dyDescent="0.3">
      <c r="A12" s="213" t="s">
        <v>207</v>
      </c>
      <c r="B12" s="214">
        <f>'CAMPOS DOS GOYTACASES'!E116</f>
        <v>5282.13</v>
      </c>
      <c r="C12" s="215">
        <v>2</v>
      </c>
      <c r="D12" s="215">
        <v>2</v>
      </c>
      <c r="E12" s="214">
        <f>B12*D12</f>
        <v>10564.26</v>
      </c>
      <c r="F12" s="214">
        <f t="shared" si="0"/>
        <v>253542.24</v>
      </c>
    </row>
    <row r="13" spans="1:6" ht="35.25" customHeight="1" thickBot="1" x14ac:dyDescent="0.3">
      <c r="A13" s="190" t="s">
        <v>201</v>
      </c>
      <c r="B13" s="191"/>
      <c r="C13" s="191"/>
      <c r="D13" s="192"/>
      <c r="E13" s="182">
        <f>SUM(E7:E12)</f>
        <v>66438.789999999994</v>
      </c>
      <c r="F13" s="183">
        <f>SUM(F7:F12)</f>
        <v>1594530.9600000002</v>
      </c>
    </row>
    <row r="14" spans="1:6" ht="20.25" hidden="1" x14ac:dyDescent="0.3">
      <c r="A14" s="184"/>
      <c r="B14" s="185"/>
      <c r="C14" s="185"/>
      <c r="D14" s="185"/>
      <c r="E14" s="185"/>
      <c r="F14" s="186"/>
    </row>
    <row r="15" spans="1:6" ht="23.25" customHeight="1" thickBot="1" x14ac:dyDescent="0.35">
      <c r="A15" s="187"/>
      <c r="B15" s="188"/>
      <c r="C15" s="188"/>
      <c r="D15" s="188"/>
      <c r="E15" s="188"/>
      <c r="F15" s="189"/>
    </row>
    <row r="16" spans="1:6" ht="33" customHeight="1" thickBot="1" x14ac:dyDescent="0.3">
      <c r="A16" s="193" t="s">
        <v>202</v>
      </c>
      <c r="B16" s="194"/>
      <c r="C16" s="194"/>
      <c r="D16" s="194"/>
      <c r="E16" s="195"/>
      <c r="F16" s="202" t="s">
        <v>203</v>
      </c>
    </row>
    <row r="17" spans="1:10" ht="21" thickBot="1" x14ac:dyDescent="0.3">
      <c r="A17" s="196" t="s">
        <v>204</v>
      </c>
      <c r="B17" s="197"/>
      <c r="C17" s="197"/>
      <c r="D17" s="197"/>
      <c r="E17" s="198"/>
      <c r="F17" s="180">
        <f>E13</f>
        <v>66438.789999999994</v>
      </c>
    </row>
    <row r="18" spans="1:10" ht="21" thickBot="1" x14ac:dyDescent="0.3">
      <c r="A18" s="196" t="s">
        <v>205</v>
      </c>
      <c r="B18" s="197"/>
      <c r="C18" s="197"/>
      <c r="D18" s="197"/>
      <c r="E18" s="198"/>
      <c r="F18" s="181">
        <f>F17*24</f>
        <v>1594530.96</v>
      </c>
    </row>
    <row r="19" spans="1:10" ht="21" thickBot="1" x14ac:dyDescent="0.3">
      <c r="A19" s="199"/>
      <c r="B19" s="200"/>
      <c r="C19" s="200"/>
      <c r="D19" s="200"/>
      <c r="E19" s="200"/>
      <c r="F19" s="201"/>
    </row>
    <row r="20" spans="1:10" x14ac:dyDescent="0.25">
      <c r="A20" s="80"/>
      <c r="B20" s="80"/>
      <c r="C20" s="80"/>
      <c r="D20" s="80"/>
      <c r="E20" s="81"/>
      <c r="F20" s="81"/>
    </row>
    <row r="21" spans="1:10" ht="26.25" x14ac:dyDescent="0.4">
      <c r="A21" s="104"/>
      <c r="B21" s="104"/>
      <c r="C21" s="104"/>
      <c r="D21" s="104"/>
      <c r="E21" s="104"/>
      <c r="F21" s="104"/>
    </row>
    <row r="22" spans="1:10" ht="15.75" x14ac:dyDescent="0.25">
      <c r="A22" s="82"/>
      <c r="B22" s="83"/>
      <c r="C22" s="82"/>
      <c r="D22" s="82"/>
      <c r="E22" s="83"/>
      <c r="F22" s="83"/>
    </row>
    <row r="23" spans="1:10" x14ac:dyDescent="0.25">
      <c r="A23" s="89"/>
      <c r="B23" s="85"/>
      <c r="C23" s="94"/>
      <c r="D23" s="91"/>
      <c r="E23" s="88"/>
      <c r="F23" s="88"/>
    </row>
    <row r="24" spans="1:10" x14ac:dyDescent="0.25">
      <c r="A24" s="105"/>
      <c r="B24" s="105"/>
      <c r="C24" s="105"/>
      <c r="D24" s="105"/>
      <c r="E24" s="81"/>
      <c r="F24" s="81"/>
    </row>
    <row r="25" spans="1:10" x14ac:dyDescent="0.25">
      <c r="A25" s="80"/>
      <c r="B25" s="80"/>
      <c r="C25" s="80"/>
      <c r="D25" s="80"/>
      <c r="E25" s="81"/>
      <c r="F25" s="81"/>
    </row>
    <row r="26" spans="1:10" x14ac:dyDescent="0.25">
      <c r="A26" s="80"/>
      <c r="B26" s="80"/>
      <c r="C26" s="80"/>
      <c r="D26" s="80"/>
      <c r="E26" s="81"/>
      <c r="F26" s="81"/>
    </row>
    <row r="27" spans="1:10" ht="26.25" x14ac:dyDescent="0.4">
      <c r="A27" s="104"/>
      <c r="B27" s="104"/>
      <c r="C27" s="104"/>
      <c r="D27" s="104"/>
      <c r="E27" s="104"/>
      <c r="F27" s="104"/>
    </row>
    <row r="28" spans="1:10" ht="49.5" customHeight="1" x14ac:dyDescent="0.25">
      <c r="A28" s="82"/>
      <c r="B28" s="83"/>
      <c r="C28" s="82"/>
      <c r="D28" s="82"/>
      <c r="E28" s="83"/>
      <c r="F28" s="83"/>
    </row>
    <row r="29" spans="1:10" s="17" customFormat="1" ht="38.25" customHeight="1" x14ac:dyDescent="0.25">
      <c r="A29" s="84"/>
      <c r="B29" s="85"/>
      <c r="C29" s="95"/>
      <c r="D29" s="87"/>
      <c r="E29" s="88"/>
      <c r="F29" s="88"/>
      <c r="G29" s="15"/>
      <c r="H29" s="15"/>
      <c r="I29" s="16"/>
      <c r="J29" s="15"/>
    </row>
    <row r="30" spans="1:10" ht="30" customHeight="1" x14ac:dyDescent="0.25">
      <c r="A30" s="89"/>
      <c r="B30" s="85"/>
      <c r="C30" s="96"/>
      <c r="D30" s="91"/>
      <c r="E30" s="88"/>
      <c r="F30" s="88"/>
      <c r="G30" s="15"/>
      <c r="H30" s="15"/>
      <c r="I30" s="16"/>
      <c r="J30" s="15"/>
    </row>
    <row r="31" spans="1:10" ht="30" customHeight="1" x14ac:dyDescent="0.25">
      <c r="A31" s="89"/>
      <c r="B31" s="85"/>
      <c r="C31" s="90"/>
      <c r="D31" s="91"/>
      <c r="E31" s="88"/>
      <c r="F31" s="88"/>
      <c r="G31" s="15"/>
      <c r="H31" s="15"/>
      <c r="I31" s="16"/>
      <c r="J31" s="15"/>
    </row>
    <row r="32" spans="1:10" ht="30" customHeight="1" x14ac:dyDescent="0.25">
      <c r="A32" s="89"/>
      <c r="B32" s="85"/>
      <c r="C32" s="96"/>
      <c r="D32" s="91"/>
      <c r="E32" s="88"/>
      <c r="F32" s="88"/>
      <c r="G32" s="15"/>
      <c r="H32" s="15"/>
      <c r="I32" s="16"/>
      <c r="J32" s="15"/>
    </row>
    <row r="33" spans="1:10" ht="30" customHeight="1" x14ac:dyDescent="0.25">
      <c r="A33" s="89"/>
      <c r="B33" s="85"/>
      <c r="C33" s="94"/>
      <c r="D33" s="91"/>
      <c r="E33" s="88"/>
      <c r="F33" s="88"/>
      <c r="G33" s="15"/>
      <c r="H33" s="15"/>
      <c r="I33" s="16"/>
      <c r="J33" s="15"/>
    </row>
    <row r="34" spans="1:10" ht="29.25" customHeight="1" x14ac:dyDescent="0.25">
      <c r="A34" s="105"/>
      <c r="B34" s="105"/>
      <c r="C34" s="105"/>
      <c r="D34" s="105"/>
      <c r="E34" s="81"/>
      <c r="F34" s="81"/>
      <c r="G34" s="18"/>
      <c r="H34" s="18"/>
      <c r="I34" s="18"/>
      <c r="J34" s="18"/>
    </row>
    <row r="35" spans="1:10" x14ac:dyDescent="0.25">
      <c r="E35" s="97"/>
      <c r="F35" s="19"/>
      <c r="G35" s="19"/>
      <c r="H35" s="19"/>
    </row>
    <row r="36" spans="1:10" x14ac:dyDescent="0.25">
      <c r="F36" s="20"/>
    </row>
    <row r="37" spans="1:10" ht="26.25" x14ac:dyDescent="0.4">
      <c r="A37" s="104"/>
      <c r="B37" s="104"/>
      <c r="C37" s="104"/>
      <c r="D37" s="104"/>
      <c r="E37" s="104"/>
      <c r="F37" s="104"/>
    </row>
    <row r="38" spans="1:10" ht="15.75" x14ac:dyDescent="0.25">
      <c r="A38" s="82"/>
      <c r="B38" s="83"/>
      <c r="C38" s="82"/>
      <c r="D38" s="82"/>
      <c r="E38" s="83"/>
      <c r="F38" s="83"/>
    </row>
    <row r="39" spans="1:10" ht="29.25" customHeight="1" x14ac:dyDescent="0.25">
      <c r="A39" s="84"/>
      <c r="B39" s="85"/>
      <c r="C39" s="86"/>
      <c r="D39" s="87"/>
      <c r="E39" s="88"/>
      <c r="F39" s="88"/>
    </row>
    <row r="40" spans="1:10" ht="32.25" customHeight="1" x14ac:dyDescent="0.25">
      <c r="A40" s="89"/>
      <c r="B40" s="85"/>
      <c r="C40" s="94"/>
      <c r="D40" s="91"/>
      <c r="E40" s="88"/>
      <c r="F40" s="88"/>
    </row>
    <row r="41" spans="1:10" ht="27.75" customHeight="1" x14ac:dyDescent="0.25">
      <c r="A41" s="89"/>
      <c r="B41" s="85"/>
      <c r="C41" s="90"/>
      <c r="D41" s="91"/>
      <c r="E41" s="88"/>
      <c r="F41" s="88"/>
    </row>
    <row r="42" spans="1:10" ht="24" customHeight="1" x14ac:dyDescent="0.25">
      <c r="A42" s="89"/>
      <c r="B42" s="85"/>
      <c r="C42" s="96"/>
      <c r="D42" s="91"/>
      <c r="E42" s="88"/>
      <c r="F42" s="88"/>
    </row>
    <row r="43" spans="1:10" ht="29.25" customHeight="1" x14ac:dyDescent="0.25">
      <c r="A43" s="89"/>
      <c r="B43" s="85"/>
      <c r="C43" s="90"/>
      <c r="D43" s="91"/>
      <c r="E43" s="88"/>
      <c r="F43" s="88"/>
    </row>
    <row r="44" spans="1:10" ht="27" customHeight="1" x14ac:dyDescent="0.25">
      <c r="A44" s="105"/>
      <c r="B44" s="105"/>
      <c r="C44" s="105"/>
      <c r="D44" s="105"/>
      <c r="E44" s="81"/>
      <c r="F44" s="81"/>
    </row>
    <row r="47" spans="1:10" ht="26.25" x14ac:dyDescent="0.4">
      <c r="A47" s="104"/>
      <c r="B47" s="104"/>
      <c r="C47" s="104"/>
      <c r="D47" s="104"/>
      <c r="E47" s="104"/>
      <c r="F47" s="104"/>
    </row>
    <row r="48" spans="1:10" ht="15.75" x14ac:dyDescent="0.25">
      <c r="A48" s="82"/>
      <c r="B48" s="83"/>
      <c r="C48" s="82"/>
      <c r="D48" s="82"/>
      <c r="E48" s="83"/>
      <c r="F48" s="83"/>
    </row>
    <row r="49" spans="1:6" ht="22.5" customHeight="1" x14ac:dyDescent="0.25">
      <c r="A49" s="84"/>
      <c r="B49" s="85"/>
      <c r="C49" s="95"/>
      <c r="D49" s="87"/>
      <c r="E49" s="88"/>
      <c r="F49" s="88"/>
    </row>
    <row r="50" spans="1:6" ht="21.75" customHeight="1" x14ac:dyDescent="0.25">
      <c r="A50" s="89"/>
      <c r="B50" s="85"/>
      <c r="C50" s="90"/>
      <c r="D50" s="91"/>
      <c r="E50" s="88"/>
      <c r="F50" s="88"/>
    </row>
    <row r="51" spans="1:6" ht="21" customHeight="1" x14ac:dyDescent="0.25">
      <c r="A51" s="89"/>
      <c r="B51" s="85"/>
      <c r="C51" s="90"/>
      <c r="D51" s="91"/>
      <c r="E51" s="88"/>
      <c r="F51" s="88"/>
    </row>
    <row r="52" spans="1:6" ht="23.25" customHeight="1" x14ac:dyDescent="0.25">
      <c r="A52" s="89"/>
      <c r="B52" s="85"/>
      <c r="C52" s="94"/>
      <c r="D52" s="91"/>
      <c r="E52" s="88"/>
      <c r="F52" s="88"/>
    </row>
    <row r="53" spans="1:6" ht="23.25" customHeight="1" x14ac:dyDescent="0.25">
      <c r="A53" s="89"/>
      <c r="B53" s="85"/>
      <c r="C53" s="94"/>
      <c r="D53" s="91"/>
      <c r="E53" s="88"/>
      <c r="F53" s="88"/>
    </row>
    <row r="54" spans="1:6" x14ac:dyDescent="0.25">
      <c r="A54" s="105"/>
      <c r="B54" s="105"/>
      <c r="C54" s="105"/>
      <c r="D54" s="105"/>
      <c r="E54" s="81"/>
      <c r="F54" s="81"/>
    </row>
    <row r="55" spans="1:6" x14ac:dyDescent="0.25">
      <c r="A55" s="80"/>
      <c r="B55" s="80"/>
      <c r="C55" s="80"/>
      <c r="D55" s="80"/>
      <c r="E55" s="81"/>
      <c r="F55" s="81"/>
    </row>
    <row r="56" spans="1:6" x14ac:dyDescent="0.25">
      <c r="A56" s="80"/>
      <c r="B56" s="80"/>
      <c r="C56" s="80"/>
      <c r="D56" s="80"/>
      <c r="E56" s="81"/>
      <c r="F56" s="81"/>
    </row>
    <row r="58" spans="1:6" ht="26.25" x14ac:dyDescent="0.4">
      <c r="A58" s="104"/>
      <c r="B58" s="104"/>
      <c r="C58" s="104"/>
      <c r="D58" s="104"/>
      <c r="E58" s="104"/>
      <c r="F58" s="104"/>
    </row>
    <row r="59" spans="1:6" ht="15.75" x14ac:dyDescent="0.25">
      <c r="A59" s="82"/>
      <c r="B59" s="83"/>
      <c r="C59" s="82"/>
      <c r="D59" s="82"/>
      <c r="E59" s="83"/>
      <c r="F59" s="83"/>
    </row>
    <row r="60" spans="1:6" ht="22.5" customHeight="1" x14ac:dyDescent="0.25">
      <c r="A60" s="84"/>
      <c r="B60" s="85"/>
      <c r="C60" s="95"/>
      <c r="D60" s="87"/>
      <c r="E60" s="88"/>
      <c r="F60" s="88"/>
    </row>
    <row r="61" spans="1:6" ht="22.5" customHeight="1" x14ac:dyDescent="0.25">
      <c r="A61" s="89"/>
      <c r="B61" s="85"/>
      <c r="C61" s="94"/>
      <c r="D61" s="91"/>
      <c r="E61" s="88"/>
      <c r="F61" s="88"/>
    </row>
    <row r="62" spans="1:6" ht="21.75" customHeight="1" x14ac:dyDescent="0.25">
      <c r="A62" s="89"/>
      <c r="B62" s="85"/>
      <c r="C62" s="94"/>
      <c r="D62" s="91"/>
      <c r="E62" s="88"/>
      <c r="F62" s="88"/>
    </row>
    <row r="63" spans="1:6" ht="18" customHeight="1" x14ac:dyDescent="0.25">
      <c r="A63" s="89"/>
      <c r="B63" s="85"/>
      <c r="C63" s="94"/>
      <c r="D63" s="91"/>
      <c r="E63" s="88"/>
      <c r="F63" s="88"/>
    </row>
    <row r="64" spans="1:6" ht="24" customHeight="1" x14ac:dyDescent="0.25">
      <c r="A64" s="89"/>
      <c r="B64" s="85"/>
      <c r="C64" s="94"/>
      <c r="D64" s="91"/>
      <c r="E64" s="88"/>
      <c r="F64" s="88"/>
    </row>
    <row r="65" spans="1:6" x14ac:dyDescent="0.25">
      <c r="A65" s="105"/>
      <c r="B65" s="105"/>
      <c r="C65" s="105"/>
      <c r="D65" s="105"/>
      <c r="E65" s="81"/>
      <c r="F65" s="81"/>
    </row>
    <row r="66" spans="1:6" x14ac:dyDescent="0.25">
      <c r="A66" s="80"/>
      <c r="B66" s="80"/>
      <c r="C66" s="80"/>
      <c r="D66" s="80"/>
      <c r="E66" s="81"/>
      <c r="F66" s="81"/>
    </row>
    <row r="67" spans="1:6" x14ac:dyDescent="0.25">
      <c r="A67" s="80"/>
      <c r="B67" s="80"/>
      <c r="C67" s="80"/>
      <c r="D67" s="80"/>
      <c r="E67" s="81"/>
      <c r="F67" s="81"/>
    </row>
    <row r="68" spans="1:6" x14ac:dyDescent="0.25">
      <c r="A68" s="80"/>
      <c r="B68" s="80"/>
      <c r="C68" s="80"/>
      <c r="D68" s="80"/>
      <c r="E68" s="81"/>
      <c r="F68" s="81"/>
    </row>
    <row r="69" spans="1:6" x14ac:dyDescent="0.25">
      <c r="A69" s="80"/>
      <c r="B69" s="80"/>
      <c r="C69" s="80"/>
      <c r="D69" s="80"/>
      <c r="E69" s="81"/>
      <c r="F69" s="81"/>
    </row>
    <row r="70" spans="1:6" x14ac:dyDescent="0.25">
      <c r="A70" s="80"/>
      <c r="B70" s="80"/>
      <c r="C70" s="80"/>
      <c r="D70" s="80"/>
      <c r="E70" s="81"/>
      <c r="F70" s="81"/>
    </row>
    <row r="71" spans="1:6" x14ac:dyDescent="0.25">
      <c r="A71" s="80"/>
      <c r="B71" s="80"/>
      <c r="C71" s="80"/>
      <c r="D71" s="80"/>
      <c r="E71" s="81"/>
      <c r="F71" s="81"/>
    </row>
    <row r="72" spans="1:6" x14ac:dyDescent="0.25">
      <c r="A72" s="80"/>
      <c r="B72" s="80"/>
      <c r="C72" s="80"/>
      <c r="D72" s="80"/>
      <c r="E72" s="81"/>
      <c r="F72" s="81"/>
    </row>
    <row r="73" spans="1:6" ht="26.25" x14ac:dyDescent="0.4">
      <c r="A73" s="104"/>
      <c r="B73" s="104"/>
      <c r="C73" s="104"/>
      <c r="D73" s="104"/>
      <c r="E73" s="104"/>
      <c r="F73" s="104"/>
    </row>
    <row r="74" spans="1:6" ht="15.75" x14ac:dyDescent="0.25">
      <c r="A74" s="82"/>
      <c r="B74" s="83"/>
      <c r="C74" s="82"/>
      <c r="D74" s="82"/>
      <c r="E74" s="83"/>
      <c r="F74" s="83"/>
    </row>
    <row r="75" spans="1:6" ht="20.25" customHeight="1" x14ac:dyDescent="0.25">
      <c r="A75" s="84"/>
      <c r="B75" s="85"/>
      <c r="C75" s="86"/>
      <c r="D75" s="87"/>
      <c r="E75" s="88"/>
      <c r="F75" s="88"/>
    </row>
    <row r="76" spans="1:6" ht="21" customHeight="1" x14ac:dyDescent="0.25">
      <c r="A76" s="89"/>
      <c r="B76" s="85"/>
      <c r="C76" s="94"/>
      <c r="D76" s="91"/>
      <c r="E76" s="88"/>
      <c r="F76" s="88"/>
    </row>
    <row r="77" spans="1:6" ht="18.75" customHeight="1" x14ac:dyDescent="0.25">
      <c r="A77" s="89"/>
      <c r="B77" s="85"/>
      <c r="C77" s="90"/>
      <c r="D77" s="91"/>
      <c r="E77" s="88"/>
      <c r="F77" s="88"/>
    </row>
    <row r="78" spans="1:6" ht="20.25" customHeight="1" x14ac:dyDescent="0.25">
      <c r="A78" s="89"/>
      <c r="B78" s="85"/>
      <c r="C78" s="94"/>
      <c r="D78" s="91"/>
      <c r="E78" s="88"/>
      <c r="F78" s="88"/>
    </row>
    <row r="79" spans="1:6" ht="19.5" customHeight="1" x14ac:dyDescent="0.25">
      <c r="A79" s="89"/>
      <c r="B79" s="85"/>
      <c r="C79" s="90"/>
      <c r="D79" s="91"/>
      <c r="E79" s="88"/>
      <c r="F79" s="88"/>
    </row>
    <row r="80" spans="1:6" ht="21" customHeight="1" x14ac:dyDescent="0.25">
      <c r="A80" s="105"/>
      <c r="B80" s="105"/>
      <c r="C80" s="105"/>
      <c r="D80" s="105"/>
      <c r="E80" s="81"/>
      <c r="F80" s="81"/>
    </row>
    <row r="81" spans="1:6" x14ac:dyDescent="0.25">
      <c r="A81" s="80"/>
      <c r="B81" s="80"/>
      <c r="C81" s="80"/>
      <c r="D81" s="80"/>
      <c r="E81" s="81"/>
      <c r="F81" s="81"/>
    </row>
    <row r="83" spans="1:6" ht="26.25" x14ac:dyDescent="0.4">
      <c r="A83" s="104"/>
      <c r="B83" s="104"/>
      <c r="C83" s="104"/>
      <c r="D83" s="104"/>
      <c r="E83" s="104"/>
      <c r="F83" s="104"/>
    </row>
    <row r="84" spans="1:6" ht="15.75" x14ac:dyDescent="0.25">
      <c r="A84" s="82"/>
      <c r="B84" s="83"/>
      <c r="C84" s="82"/>
      <c r="D84" s="82"/>
      <c r="E84" s="83"/>
      <c r="F84" s="83"/>
    </row>
    <row r="85" spans="1:6" ht="25.5" customHeight="1" x14ac:dyDescent="0.25">
      <c r="A85" s="84"/>
      <c r="B85" s="85"/>
      <c r="C85" s="86"/>
      <c r="D85" s="87"/>
      <c r="E85" s="88"/>
      <c r="F85" s="88"/>
    </row>
    <row r="86" spans="1:6" ht="21.75" customHeight="1" x14ac:dyDescent="0.25">
      <c r="A86" s="89"/>
      <c r="B86" s="85"/>
      <c r="C86" s="90"/>
      <c r="D86" s="91"/>
      <c r="E86" s="88"/>
      <c r="F86" s="88"/>
    </row>
    <row r="87" spans="1:6" ht="20.25" customHeight="1" x14ac:dyDescent="0.25">
      <c r="A87" s="89"/>
      <c r="B87" s="85"/>
      <c r="C87" s="90"/>
      <c r="D87" s="91"/>
      <c r="E87" s="88"/>
      <c r="F87" s="88"/>
    </row>
    <row r="88" spans="1:6" ht="24" customHeight="1" x14ac:dyDescent="0.25">
      <c r="A88" s="89"/>
      <c r="B88" s="85"/>
      <c r="C88" s="90"/>
      <c r="D88" s="91"/>
      <c r="E88" s="88"/>
      <c r="F88" s="88"/>
    </row>
    <row r="89" spans="1:6" ht="30" customHeight="1" x14ac:dyDescent="0.25">
      <c r="A89" s="89"/>
      <c r="B89" s="85"/>
      <c r="C89" s="90"/>
      <c r="D89" s="91"/>
      <c r="E89" s="88"/>
      <c r="F89" s="88"/>
    </row>
    <row r="90" spans="1:6" x14ac:dyDescent="0.25">
      <c r="A90" s="105"/>
      <c r="B90" s="105"/>
      <c r="C90" s="105"/>
      <c r="D90" s="105"/>
      <c r="E90" s="81"/>
      <c r="F90" s="81"/>
    </row>
  </sheetData>
  <mergeCells count="20">
    <mergeCell ref="A65:D65"/>
    <mergeCell ref="A83:F83"/>
    <mergeCell ref="A90:D90"/>
    <mergeCell ref="A73:F73"/>
    <mergeCell ref="A80:D80"/>
    <mergeCell ref="A37:F37"/>
    <mergeCell ref="A44:D44"/>
    <mergeCell ref="A47:F47"/>
    <mergeCell ref="A54:D54"/>
    <mergeCell ref="A58:F58"/>
    <mergeCell ref="A21:F21"/>
    <mergeCell ref="A24:D24"/>
    <mergeCell ref="A19:F19"/>
    <mergeCell ref="A27:F27"/>
    <mergeCell ref="A34:D34"/>
    <mergeCell ref="A3:F3"/>
    <mergeCell ref="A13:D13"/>
    <mergeCell ref="A16:E16"/>
    <mergeCell ref="A17:E17"/>
    <mergeCell ref="A18:E18"/>
  </mergeCells>
  <pageMargins left="1.8897637795275593" right="0.51181102362204722" top="1.2598425196850394" bottom="0.78740157480314965" header="0.51181102362204722" footer="0.51181102362204722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EB5F-D024-43DF-8D0E-91A11523FCE3}">
  <sheetPr codeName="Planilha3">
    <tabColor rgb="FFFF0000"/>
  </sheetPr>
  <dimension ref="A1:J1045"/>
  <sheetViews>
    <sheetView showGridLines="0" zoomScale="130" zoomScaleNormal="130" workbookViewId="0">
      <selection activeCell="F118" sqref="F118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54.42578125" style="24" customWidth="1"/>
    <col min="7" max="7" width="9.140625" style="24"/>
    <col min="8" max="8" width="9.42578125" style="24" customWidth="1"/>
    <col min="9" max="9" width="21" style="24" customWidth="1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thickBot="1" x14ac:dyDescent="0.3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92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183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99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07" t="s">
        <v>102</v>
      </c>
      <c r="E16" s="107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16">
        <v>1966.52</v>
      </c>
      <c r="E17" s="116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23">
        <v>46082</v>
      </c>
      <c r="E19" s="123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1966.52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thickBot="1" x14ac:dyDescent="0.3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x14ac:dyDescent="0.25">
      <c r="A28" s="35" t="s">
        <v>34</v>
      </c>
      <c r="B28" s="115" t="s">
        <v>114</v>
      </c>
      <c r="C28" s="115"/>
      <c r="D28" s="38">
        <v>0</v>
      </c>
      <c r="E28" s="74">
        <f>D28*E23</f>
        <v>0</v>
      </c>
      <c r="F28" s="128" t="s">
        <v>184</v>
      </c>
    </row>
    <row r="29" spans="1:6" ht="13.5" customHeight="1" thickBot="1" x14ac:dyDescent="0.3">
      <c r="A29" s="114" t="s">
        <v>89</v>
      </c>
      <c r="B29" s="114"/>
      <c r="C29" s="114"/>
      <c r="D29" s="114"/>
      <c r="E29" s="76">
        <f>ROUND(SUM(E23:E28),2)</f>
        <v>1966.52</v>
      </c>
      <c r="F29" s="129"/>
    </row>
    <row r="30" spans="1:6" ht="13.5" customHeight="1" x14ac:dyDescent="0.25">
      <c r="A30" s="110" t="s">
        <v>115</v>
      </c>
      <c r="B30" s="110"/>
      <c r="C30" s="110"/>
      <c r="D30" s="110"/>
      <c r="E30" s="110"/>
      <c r="F30" s="27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163.81</v>
      </c>
      <c r="F32" s="31"/>
    </row>
    <row r="33" spans="1:6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218.48</v>
      </c>
      <c r="F33" s="31"/>
    </row>
    <row r="34" spans="1:6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ROUND($E$29*D34,2)</f>
        <v>382.29</v>
      </c>
      <c r="F34" s="31"/>
    </row>
    <row r="35" spans="1:6" s="26" customFormat="1" ht="13.5" customHeight="1" x14ac:dyDescent="0.25">
      <c r="A35" s="45"/>
      <c r="B35" s="46"/>
      <c r="C35" s="47"/>
      <c r="D35" s="43"/>
      <c r="E35" s="44"/>
      <c r="F35" s="31"/>
    </row>
    <row r="36" spans="1:6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6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158">
        <f>ROUND((E29+E34+E78)*D37,2)</f>
        <v>476.09</v>
      </c>
      <c r="F37" s="31"/>
    </row>
    <row r="38" spans="1:6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158">
        <f>ROUND((E29+E34+E78)*D38,2)</f>
        <v>59.51</v>
      </c>
      <c r="F38" s="31"/>
    </row>
    <row r="39" spans="1:6" s="26" customFormat="1" ht="13.5" customHeight="1" x14ac:dyDescent="0.25">
      <c r="A39" s="42" t="s">
        <v>10</v>
      </c>
      <c r="B39" s="125" t="s">
        <v>122</v>
      </c>
      <c r="C39" s="125"/>
      <c r="D39" s="38">
        <v>0.03</v>
      </c>
      <c r="E39" s="158">
        <f>ROUND((E29+E34+E78)*D39,2)</f>
        <v>71.41</v>
      </c>
      <c r="F39" s="31"/>
    </row>
    <row r="40" spans="1:6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158">
        <f>(E29+E34+E78)*D40</f>
        <v>35.706749999999992</v>
      </c>
      <c r="F40" s="31"/>
    </row>
    <row r="41" spans="1:6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158">
        <f>(E29+E34+E78)*D41</f>
        <v>23.804499999999997</v>
      </c>
      <c r="F41" s="31"/>
    </row>
    <row r="42" spans="1:6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158">
        <f>(E29+E34+E78)*D42</f>
        <v>14.282699999999998</v>
      </c>
      <c r="F42" s="31"/>
    </row>
    <row r="43" spans="1:6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158">
        <f>(E29+E34+E78)*D43</f>
        <v>4.7608999999999995</v>
      </c>
      <c r="F43" s="31"/>
    </row>
    <row r="44" spans="1:6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158">
        <f>ROUND((E29+E34+E78)*D44,2)</f>
        <v>190.44</v>
      </c>
      <c r="F44" s="31"/>
    </row>
    <row r="45" spans="1:6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ROUNDDOWN((SUM(E37:E44)),2)</f>
        <v>876</v>
      </c>
      <c r="F45" s="31"/>
    </row>
    <row r="46" spans="1:6" s="26" customFormat="1" ht="13.5" customHeight="1" x14ac:dyDescent="0.25">
      <c r="A46" s="114" t="s">
        <v>125</v>
      </c>
      <c r="B46" s="114"/>
      <c r="C46" s="114"/>
      <c r="D46" s="49"/>
      <c r="E46" s="36"/>
      <c r="F46" s="31"/>
    </row>
    <row r="47" spans="1:6" ht="18" customHeight="1" x14ac:dyDescent="0.25">
      <c r="A47" s="35" t="s">
        <v>6</v>
      </c>
      <c r="B47" s="115" t="s">
        <v>209</v>
      </c>
      <c r="C47" s="115"/>
      <c r="D47" s="115"/>
      <c r="E47" s="158">
        <f>(9.4*2*22)-6%*D17</f>
        <v>295.60880000000003</v>
      </c>
      <c r="F47" s="151"/>
    </row>
    <row r="48" spans="1:6" ht="13.5" customHeight="1" x14ac:dyDescent="0.25">
      <c r="A48" s="35" t="s">
        <v>8</v>
      </c>
      <c r="B48" s="115" t="s">
        <v>187</v>
      </c>
      <c r="C48" s="115"/>
      <c r="D48" s="115"/>
      <c r="E48" s="158">
        <f>(27*22)*0.9</f>
        <v>534.6</v>
      </c>
      <c r="F48" s="152"/>
    </row>
    <row r="49" spans="1:6" ht="13.5" customHeight="1" x14ac:dyDescent="0.25">
      <c r="A49" s="35" t="s">
        <v>10</v>
      </c>
      <c r="B49" s="115" t="s">
        <v>126</v>
      </c>
      <c r="C49" s="115"/>
      <c r="D49" s="115"/>
      <c r="E49" s="158"/>
      <c r="F49" s="152"/>
    </row>
    <row r="50" spans="1:6" ht="13.5" customHeight="1" x14ac:dyDescent="0.25">
      <c r="A50" s="35" t="s">
        <v>12</v>
      </c>
      <c r="B50" s="115" t="s">
        <v>127</v>
      </c>
      <c r="C50" s="115"/>
      <c r="D50" s="115"/>
      <c r="E50" s="158"/>
      <c r="F50" s="27"/>
    </row>
    <row r="51" spans="1:6" ht="13.5" customHeight="1" x14ac:dyDescent="0.25">
      <c r="A51" s="35" t="s">
        <v>14</v>
      </c>
      <c r="B51" s="115" t="s">
        <v>128</v>
      </c>
      <c r="C51" s="115"/>
      <c r="D51" s="115"/>
      <c r="E51" s="158">
        <v>22.7</v>
      </c>
      <c r="F51" s="27"/>
    </row>
    <row r="52" spans="1:6" ht="13.5" customHeight="1" x14ac:dyDescent="0.25">
      <c r="A52" s="35" t="s">
        <v>34</v>
      </c>
      <c r="B52" s="115" t="s">
        <v>114</v>
      </c>
      <c r="C52" s="115"/>
      <c r="D52" s="115"/>
      <c r="E52" s="158"/>
      <c r="F52" s="27"/>
    </row>
    <row r="53" spans="1:6" ht="13.5" customHeight="1" x14ac:dyDescent="0.25">
      <c r="A53" s="114" t="s">
        <v>89</v>
      </c>
      <c r="B53" s="114"/>
      <c r="C53" s="114"/>
      <c r="D53" s="114"/>
      <c r="E53" s="53">
        <f>ROUND(SUM(E47:E52),2)</f>
        <v>852.91</v>
      </c>
      <c r="F53" s="27"/>
    </row>
    <row r="54" spans="1:6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6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6" ht="13.5" customHeight="1" x14ac:dyDescent="0.2">
      <c r="A56" s="35" t="s">
        <v>21</v>
      </c>
      <c r="B56" s="115" t="s">
        <v>131</v>
      </c>
      <c r="C56" s="115"/>
      <c r="D56" s="115"/>
      <c r="E56" s="156">
        <f>E34</f>
        <v>382.29</v>
      </c>
      <c r="F56" s="27"/>
    </row>
    <row r="57" spans="1:6" ht="13.5" customHeight="1" x14ac:dyDescent="0.2">
      <c r="A57" s="35" t="s">
        <v>26</v>
      </c>
      <c r="B57" s="115" t="s">
        <v>132</v>
      </c>
      <c r="C57" s="115"/>
      <c r="D57" s="115"/>
      <c r="E57" s="156">
        <f>E45</f>
        <v>876</v>
      </c>
      <c r="F57" s="27"/>
    </row>
    <row r="58" spans="1:6" ht="13.5" customHeight="1" x14ac:dyDescent="0.2">
      <c r="A58" s="35" t="s">
        <v>41</v>
      </c>
      <c r="B58" s="115" t="s">
        <v>133</v>
      </c>
      <c r="C58" s="115"/>
      <c r="D58" s="115"/>
      <c r="E58" s="156">
        <f>E53</f>
        <v>852.91</v>
      </c>
      <c r="F58" s="27"/>
    </row>
    <row r="59" spans="1:6" ht="13.5" customHeight="1" x14ac:dyDescent="0.25">
      <c r="A59" s="35"/>
      <c r="B59" s="124" t="s">
        <v>89</v>
      </c>
      <c r="C59" s="124"/>
      <c r="D59" s="124"/>
      <c r="E59" s="44">
        <f>ROUND(SUM(E56:E58),2)</f>
        <v>2111.1999999999998</v>
      </c>
      <c r="F59" s="27"/>
    </row>
    <row r="60" spans="1:6" ht="13.5" customHeight="1" x14ac:dyDescent="0.25">
      <c r="A60" s="24"/>
      <c r="B60" s="24"/>
      <c r="C60" s="24"/>
      <c r="D60" s="24"/>
      <c r="E60" s="54"/>
      <c r="F60" s="27"/>
    </row>
    <row r="61" spans="1:6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6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158">
        <f>ROUND($E$29*D62,2)</f>
        <v>8.1999999999999993</v>
      </c>
      <c r="F62" s="27"/>
    </row>
    <row r="63" spans="1:6" ht="13.5" customHeight="1" x14ac:dyDescent="0.25">
      <c r="A63" s="42" t="s">
        <v>8</v>
      </c>
      <c r="B63" s="115" t="s">
        <v>135</v>
      </c>
      <c r="C63" s="115"/>
      <c r="D63" s="55">
        <v>3.3E-4</v>
      </c>
      <c r="E63" s="158">
        <f>E62*0.08</f>
        <v>0.65599999999999992</v>
      </c>
      <c r="F63" s="27"/>
    </row>
    <row r="64" spans="1:6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158">
        <f>ROUND($E$29*D64,2)</f>
        <v>3.15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158">
        <f>ROUND($E$29*D65,2)</f>
        <v>38.229999999999997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D65*D45</f>
        <v>7.1539200000000002E-3</v>
      </c>
      <c r="E66" s="158">
        <f>E65*D45</f>
        <v>14.06864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158">
        <f>E29*D67</f>
        <v>62.928640000000001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157">
        <f>ROUNDUP((SUM(E62:E67)),2)</f>
        <v>127.24000000000001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158">
        <f t="shared" ref="E72:E77" si="0">ROUND($E$29*D72,2)</f>
        <v>18.21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158">
        <f t="shared" si="0"/>
        <v>10.93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158">
        <f t="shared" si="0"/>
        <v>0.55000000000000004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158">
        <f t="shared" si="0"/>
        <v>0.85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158">
        <f t="shared" si="0"/>
        <v>1.1000000000000001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55">
        <v>0</v>
      </c>
      <c r="E77" s="158"/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31.640000000000004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6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6" ht="13.5" customHeight="1" x14ac:dyDescent="0.25">
      <c r="A82" s="56"/>
      <c r="B82" s="56"/>
      <c r="C82" s="56"/>
      <c r="D82" s="56"/>
      <c r="E82" s="57"/>
      <c r="F82" s="27"/>
    </row>
    <row r="83" spans="1:6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6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6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31.640000000000004</v>
      </c>
      <c r="F85" s="27"/>
    </row>
    <row r="86" spans="1:6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6" ht="13.5" customHeight="1" x14ac:dyDescent="0.25">
      <c r="A87" s="35"/>
      <c r="B87" s="107" t="s">
        <v>89</v>
      </c>
      <c r="C87" s="107"/>
      <c r="D87" s="107"/>
      <c r="E87" s="44">
        <f>SUM(E85:E86)</f>
        <v>31.640000000000004</v>
      </c>
      <c r="F87" s="27"/>
    </row>
    <row r="88" spans="1:6" ht="13.5" customHeight="1" x14ac:dyDescent="0.25">
      <c r="A88" s="56"/>
      <c r="B88" s="56"/>
      <c r="C88" s="56"/>
      <c r="D88" s="56"/>
      <c r="E88" s="57"/>
      <c r="F88" s="27"/>
    </row>
    <row r="89" spans="1:6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6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6" ht="13.5" customHeight="1" x14ac:dyDescent="0.25">
      <c r="A91" s="35" t="s">
        <v>6</v>
      </c>
      <c r="B91" s="115" t="s">
        <v>72</v>
      </c>
      <c r="C91" s="115"/>
      <c r="D91" s="115"/>
      <c r="E91" s="204">
        <f>406.37/12</f>
        <v>33.864166666666669</v>
      </c>
      <c r="F91" s="27"/>
    </row>
    <row r="92" spans="1:6" ht="13.5" customHeight="1" x14ac:dyDescent="0.25">
      <c r="A92" s="35" t="s">
        <v>8</v>
      </c>
      <c r="B92" s="115" t="s">
        <v>73</v>
      </c>
      <c r="C92" s="115"/>
      <c r="D92" s="115"/>
      <c r="E92" s="203">
        <f>26.19/12</f>
        <v>2.1825000000000001</v>
      </c>
      <c r="F92" s="27"/>
    </row>
    <row r="93" spans="1:6" ht="13.5" customHeight="1" x14ac:dyDescent="0.25">
      <c r="A93" s="35" t="s">
        <v>10</v>
      </c>
      <c r="B93" s="59" t="s">
        <v>74</v>
      </c>
      <c r="C93" s="60"/>
      <c r="D93" s="61"/>
      <c r="E93" s="52">
        <v>0</v>
      </c>
      <c r="F93" s="27"/>
    </row>
    <row r="94" spans="1:6" ht="13.5" customHeight="1" x14ac:dyDescent="0.25">
      <c r="A94" s="35" t="s">
        <v>12</v>
      </c>
      <c r="B94" s="115" t="s">
        <v>154</v>
      </c>
      <c r="C94" s="115"/>
      <c r="D94" s="115"/>
      <c r="E94" s="52">
        <v>0</v>
      </c>
      <c r="F94" s="62"/>
    </row>
    <row r="95" spans="1:6" ht="13.5" customHeight="1" x14ac:dyDescent="0.25">
      <c r="A95" s="114" t="s">
        <v>89</v>
      </c>
      <c r="B95" s="114"/>
      <c r="C95" s="114"/>
      <c r="D95" s="114"/>
      <c r="E95" s="53">
        <f>ROUNDDOWN((SUM(E91:E94)),2)</f>
        <v>36.04</v>
      </c>
      <c r="F95" s="27"/>
    </row>
    <row r="96" spans="1:6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v>0.05</v>
      </c>
      <c r="E99" s="44">
        <f>SUM(E29,E59,E68,E87,E95)*D99</f>
        <v>213.63200000000003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v>0.1</v>
      </c>
      <c r="E100" s="44">
        <f>(E114+E99)*D100</f>
        <v>448.62720000000002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0.14250000000000002</v>
      </c>
      <c r="E101" s="44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39">
        <f>SUM(E29,E59,E68,E87,E95,E99,E100)/(1-D101)*D102</f>
        <v>94.957244081632652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39">
        <f>SUM(E29,E59,E68,E87,E95,E99,E100)/(1-D101)*D103</f>
        <v>437.3788212244898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0.05</v>
      </c>
      <c r="E104" s="39">
        <f>SUM(E29,E59,E68,E87,E95,E99,E100)/(1-D101)*D104</f>
        <v>287.74922448979595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0.29249999999999998</v>
      </c>
      <c r="E106" s="41">
        <f>ROUND(SUM(E99:E104),2)</f>
        <v>1482.34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39">
        <f>E29</f>
        <v>1966.52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39">
        <f>E59</f>
        <v>2111.1999999999998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39">
        <f>E68</f>
        <v>127.24000000000001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39">
        <f>E87</f>
        <v>31.640000000000004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39">
        <f>E95</f>
        <v>36.04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44">
        <f>SUM(E109:E113)</f>
        <v>4272.6400000000003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44">
        <f>E106</f>
        <v>1482.34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92">
        <f>ROUND((E114+E99+E100)/(1-D101),2)</f>
        <v>5754.98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2">
    <mergeCell ref="F28:F29"/>
    <mergeCell ref="F48:F49"/>
    <mergeCell ref="B112:D112"/>
    <mergeCell ref="B113:D113"/>
    <mergeCell ref="A114:D114"/>
    <mergeCell ref="B115:D115"/>
    <mergeCell ref="A116:D116"/>
    <mergeCell ref="A117:D117"/>
    <mergeCell ref="A106:C106"/>
    <mergeCell ref="A107:E107"/>
    <mergeCell ref="B108:D108"/>
    <mergeCell ref="B109:D109"/>
    <mergeCell ref="B110:D110"/>
    <mergeCell ref="B111:D111"/>
    <mergeCell ref="A95:D95"/>
    <mergeCell ref="A97:E97"/>
    <mergeCell ref="B98:C98"/>
    <mergeCell ref="B99:C99"/>
    <mergeCell ref="B100:C100"/>
    <mergeCell ref="A101:A104"/>
    <mergeCell ref="B101:C101"/>
    <mergeCell ref="B102:C102"/>
    <mergeCell ref="B103:C103"/>
    <mergeCell ref="B104:C104"/>
    <mergeCell ref="B87:D87"/>
    <mergeCell ref="A89:E89"/>
    <mergeCell ref="B90:D90"/>
    <mergeCell ref="B91:D91"/>
    <mergeCell ref="B92:D92"/>
    <mergeCell ref="B94:D94"/>
    <mergeCell ref="B80:C80"/>
    <mergeCell ref="A81:C81"/>
    <mergeCell ref="A83:E83"/>
    <mergeCell ref="A84:D84"/>
    <mergeCell ref="B85:D85"/>
    <mergeCell ref="B86:D86"/>
    <mergeCell ref="B74:C74"/>
    <mergeCell ref="B75:C75"/>
    <mergeCell ref="B76:C76"/>
    <mergeCell ref="B77:C77"/>
    <mergeCell ref="A78:C78"/>
    <mergeCell ref="B79:C79"/>
    <mergeCell ref="B67:C67"/>
    <mergeCell ref="A68:C68"/>
    <mergeCell ref="A70:E70"/>
    <mergeCell ref="B71:C71"/>
    <mergeCell ref="B72:C72"/>
    <mergeCell ref="B73:C73"/>
    <mergeCell ref="A61:E61"/>
    <mergeCell ref="B62:C62"/>
    <mergeCell ref="B63:C63"/>
    <mergeCell ref="B64:C64"/>
    <mergeCell ref="B65:C65"/>
    <mergeCell ref="B66:C66"/>
    <mergeCell ref="A54:E54"/>
    <mergeCell ref="A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A53:D53"/>
    <mergeCell ref="B42:C42"/>
    <mergeCell ref="B43:C43"/>
    <mergeCell ref="B44:C44"/>
    <mergeCell ref="A45:C45"/>
    <mergeCell ref="A46:C46"/>
    <mergeCell ref="B47:D47"/>
    <mergeCell ref="A36:C36"/>
    <mergeCell ref="B37:C37"/>
    <mergeCell ref="B38:C38"/>
    <mergeCell ref="B39:C39"/>
    <mergeCell ref="B40:C40"/>
    <mergeCell ref="B41:C41"/>
    <mergeCell ref="A29:D29"/>
    <mergeCell ref="A30:E30"/>
    <mergeCell ref="A31:C31"/>
    <mergeCell ref="B32:C32"/>
    <mergeCell ref="B33:C33"/>
    <mergeCell ref="A34:C34"/>
    <mergeCell ref="B23:C23"/>
    <mergeCell ref="B24:C24"/>
    <mergeCell ref="B25:C25"/>
    <mergeCell ref="B26:C26"/>
    <mergeCell ref="B27:C27"/>
    <mergeCell ref="B28:C28"/>
    <mergeCell ref="B19:C19"/>
    <mergeCell ref="D19:E19"/>
    <mergeCell ref="B20:C20"/>
    <mergeCell ref="D20:E20"/>
    <mergeCell ref="A21:E21"/>
    <mergeCell ref="B22:C22"/>
    <mergeCell ref="A15:E15"/>
    <mergeCell ref="B16:C16"/>
    <mergeCell ref="D16:E16"/>
    <mergeCell ref="B17:C17"/>
    <mergeCell ref="D17:E17"/>
    <mergeCell ref="B18:C18"/>
    <mergeCell ref="D18:E18"/>
    <mergeCell ref="A11:E11"/>
    <mergeCell ref="B12:C12"/>
    <mergeCell ref="D12:E12"/>
    <mergeCell ref="B13:C13"/>
    <mergeCell ref="D13:E13"/>
    <mergeCell ref="A14:E14"/>
    <mergeCell ref="B8:C8"/>
    <mergeCell ref="D8:E8"/>
    <mergeCell ref="B9:C9"/>
    <mergeCell ref="D9:E9"/>
    <mergeCell ref="B10:C10"/>
    <mergeCell ref="D10:E10"/>
    <mergeCell ref="A2:E2"/>
    <mergeCell ref="A3:E3"/>
    <mergeCell ref="A4:E4"/>
    <mergeCell ref="A5:E5"/>
    <mergeCell ref="A6:E6"/>
    <mergeCell ref="B7:C7"/>
    <mergeCell ref="D7:E7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9DFF-2380-4A1D-809C-E43DD7455864}">
  <sheetPr codeName="Planilha6">
    <tabColor rgb="FFFF0000"/>
  </sheetPr>
  <dimension ref="A1:J1045"/>
  <sheetViews>
    <sheetView showGridLines="0" topLeftCell="A118" zoomScale="170" zoomScaleNormal="170" workbookViewId="0">
      <selection activeCell="F108" sqref="F108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38" style="24" customWidth="1"/>
    <col min="7" max="7" width="9.140625" style="24"/>
    <col min="8" max="8" width="9.42578125" style="24" customWidth="1"/>
    <col min="9" max="9" width="9.140625" style="24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thickBot="1" x14ac:dyDescent="0.3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171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183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172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07" t="s">
        <v>102</v>
      </c>
      <c r="E16" s="107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16">
        <v>2040.65</v>
      </c>
      <c r="E17" s="116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35">
        <v>46113</v>
      </c>
      <c r="E19" s="135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2040.65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x14ac:dyDescent="0.25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thickBot="1" x14ac:dyDescent="0.3">
      <c r="A28" s="35" t="s">
        <v>34</v>
      </c>
      <c r="B28" s="115" t="s">
        <v>114</v>
      </c>
      <c r="C28" s="115"/>
      <c r="D28" s="38">
        <v>0</v>
      </c>
      <c r="E28" s="39">
        <f>D28*E23</f>
        <v>0</v>
      </c>
      <c r="F28" s="27"/>
    </row>
    <row r="29" spans="1:6" ht="13.5" customHeight="1" x14ac:dyDescent="0.25">
      <c r="A29" s="114" t="s">
        <v>89</v>
      </c>
      <c r="B29" s="114"/>
      <c r="C29" s="114"/>
      <c r="D29" s="114"/>
      <c r="E29" s="77">
        <f>ROUND(SUM(E23:E28),2)</f>
        <v>2040.65</v>
      </c>
      <c r="F29" s="133" t="s">
        <v>185</v>
      </c>
    </row>
    <row r="30" spans="1:6" ht="13.5" customHeight="1" thickBot="1" x14ac:dyDescent="0.3">
      <c r="A30" s="110" t="s">
        <v>115</v>
      </c>
      <c r="B30" s="110"/>
      <c r="C30" s="110"/>
      <c r="D30" s="110"/>
      <c r="E30" s="110"/>
      <c r="F30" s="134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169.99</v>
      </c>
      <c r="F32" s="31"/>
    </row>
    <row r="33" spans="1:6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226.72</v>
      </c>
      <c r="F33" s="31"/>
    </row>
    <row r="34" spans="1:6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ROUNDUP($E$29*D34,2)</f>
        <v>396.71</v>
      </c>
      <c r="F34" s="31"/>
    </row>
    <row r="35" spans="1:6" s="26" customFormat="1" ht="13.5" customHeight="1" x14ac:dyDescent="0.25">
      <c r="A35" s="45"/>
      <c r="B35" s="46"/>
      <c r="C35" s="47"/>
      <c r="D35" s="43"/>
      <c r="E35" s="44"/>
      <c r="F35" s="31"/>
    </row>
    <row r="36" spans="1:6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6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158">
        <f>ROUND((E29+E34+E78)*D37,2)</f>
        <v>494.04</v>
      </c>
      <c r="F37" s="31"/>
    </row>
    <row r="38" spans="1:6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158">
        <f>ROUND((E29+E34+E78)*D38,2)</f>
        <v>61.76</v>
      </c>
      <c r="F38" s="31"/>
    </row>
    <row r="39" spans="1:6" s="26" customFormat="1" ht="13.5" customHeight="1" x14ac:dyDescent="0.25">
      <c r="A39" s="42" t="s">
        <v>10</v>
      </c>
      <c r="B39" s="125" t="s">
        <v>212</v>
      </c>
      <c r="C39" s="125"/>
      <c r="D39" s="38">
        <v>0.03</v>
      </c>
      <c r="E39" s="158">
        <f>ROUND((E29+E34+E78)*D39,2)</f>
        <v>74.11</v>
      </c>
      <c r="F39" s="31"/>
    </row>
    <row r="40" spans="1:6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158">
        <f>(E29+E34+E78)*D40</f>
        <v>37.053000000000004</v>
      </c>
      <c r="F40" s="31"/>
    </row>
    <row r="41" spans="1:6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158">
        <f>(E29+E34+E78)*D41</f>
        <v>24.702000000000002</v>
      </c>
      <c r="F41" s="31"/>
    </row>
    <row r="42" spans="1:6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158">
        <f>(E29+E34+E78)*D42</f>
        <v>14.821200000000003</v>
      </c>
      <c r="F42" s="31"/>
    </row>
    <row r="43" spans="1:6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158">
        <f>(E29+E34+E78)*D43</f>
        <v>4.9404000000000003</v>
      </c>
      <c r="F43" s="31"/>
    </row>
    <row r="44" spans="1:6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158">
        <f>ROUND((E29+E34+E78)*D44,2)</f>
        <v>197.62</v>
      </c>
      <c r="F44" s="31"/>
    </row>
    <row r="45" spans="1:6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SUM(E37:E44)</f>
        <v>909.04660000000001</v>
      </c>
      <c r="F45" s="31"/>
    </row>
    <row r="46" spans="1:6" s="26" customFormat="1" ht="13.5" customHeight="1" x14ac:dyDescent="0.25">
      <c r="A46" s="114" t="s">
        <v>125</v>
      </c>
      <c r="B46" s="114"/>
      <c r="C46" s="114"/>
      <c r="D46" s="49"/>
      <c r="E46" s="36"/>
      <c r="F46" s="31"/>
    </row>
    <row r="47" spans="1:6" ht="13.5" customHeight="1" x14ac:dyDescent="0.2">
      <c r="A47" s="35" t="s">
        <v>6</v>
      </c>
      <c r="B47" s="115" t="s">
        <v>186</v>
      </c>
      <c r="C47" s="115"/>
      <c r="D47" s="115"/>
      <c r="E47" s="153">
        <f>(5*2*22)-6%*D17</f>
        <v>97.560999999999993</v>
      </c>
      <c r="F47" s="50"/>
    </row>
    <row r="48" spans="1:6" ht="13.5" customHeight="1" x14ac:dyDescent="0.25">
      <c r="A48" s="35" t="s">
        <v>8</v>
      </c>
      <c r="B48" s="115" t="s">
        <v>187</v>
      </c>
      <c r="C48" s="115"/>
      <c r="D48" s="115"/>
      <c r="E48" s="160">
        <f>(27*22)*0.9</f>
        <v>534.6</v>
      </c>
      <c r="F48" s="168"/>
    </row>
    <row r="49" spans="1:6" ht="13.5" customHeight="1" x14ac:dyDescent="0.25">
      <c r="A49" s="35" t="s">
        <v>10</v>
      </c>
      <c r="B49" s="115" t="s">
        <v>126</v>
      </c>
      <c r="C49" s="115"/>
      <c r="D49" s="115"/>
      <c r="E49" s="155">
        <v>0</v>
      </c>
      <c r="F49" s="168"/>
    </row>
    <row r="50" spans="1:6" ht="13.5" customHeight="1" x14ac:dyDescent="0.25">
      <c r="A50" s="35" t="s">
        <v>12</v>
      </c>
      <c r="B50" s="115" t="s">
        <v>127</v>
      </c>
      <c r="C50" s="115"/>
      <c r="D50" s="115"/>
      <c r="E50" s="153">
        <v>0</v>
      </c>
      <c r="F50" s="27"/>
    </row>
    <row r="51" spans="1:6" ht="13.5" customHeight="1" x14ac:dyDescent="0.25">
      <c r="A51" s="35" t="s">
        <v>14</v>
      </c>
      <c r="B51" s="115" t="s">
        <v>128</v>
      </c>
      <c r="C51" s="115"/>
      <c r="D51" s="115"/>
      <c r="E51" s="52">
        <v>22.7</v>
      </c>
      <c r="F51" s="27"/>
    </row>
    <row r="52" spans="1:6" ht="13.5" customHeight="1" x14ac:dyDescent="0.25">
      <c r="A52" s="35" t="s">
        <v>34</v>
      </c>
      <c r="B52" s="115" t="s">
        <v>114</v>
      </c>
      <c r="C52" s="115"/>
      <c r="D52" s="115"/>
      <c r="E52" s="52"/>
      <c r="F52" s="27"/>
    </row>
    <row r="53" spans="1:6" ht="13.5" customHeight="1" x14ac:dyDescent="0.25">
      <c r="A53" s="114" t="s">
        <v>89</v>
      </c>
      <c r="B53" s="114"/>
      <c r="C53" s="114"/>
      <c r="D53" s="114"/>
      <c r="E53" s="53">
        <f>ROUND(SUM(E47:E52),2)</f>
        <v>654.86</v>
      </c>
      <c r="F53" s="27"/>
    </row>
    <row r="54" spans="1:6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6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6" ht="13.5" customHeight="1" x14ac:dyDescent="0.25">
      <c r="A56" s="35" t="s">
        <v>21</v>
      </c>
      <c r="B56" s="115" t="s">
        <v>131</v>
      </c>
      <c r="C56" s="115"/>
      <c r="D56" s="115"/>
      <c r="E56" s="39">
        <f>E34</f>
        <v>396.71</v>
      </c>
      <c r="F56" s="27"/>
    </row>
    <row r="57" spans="1:6" ht="13.5" customHeight="1" x14ac:dyDescent="0.25">
      <c r="A57" s="35" t="s">
        <v>26</v>
      </c>
      <c r="B57" s="115" t="s">
        <v>132</v>
      </c>
      <c r="C57" s="115"/>
      <c r="D57" s="115"/>
      <c r="E57" s="39">
        <f>E45</f>
        <v>909.04660000000001</v>
      </c>
      <c r="F57" s="27"/>
    </row>
    <row r="58" spans="1:6" ht="13.5" customHeight="1" x14ac:dyDescent="0.25">
      <c r="A58" s="35" t="s">
        <v>41</v>
      </c>
      <c r="B58" s="115" t="s">
        <v>133</v>
      </c>
      <c r="C58" s="115"/>
      <c r="D58" s="115"/>
      <c r="E58" s="39">
        <f>E53</f>
        <v>654.86</v>
      </c>
      <c r="F58" s="27"/>
    </row>
    <row r="59" spans="1:6" ht="13.5" customHeight="1" x14ac:dyDescent="0.25">
      <c r="A59" s="35"/>
      <c r="B59" s="124" t="s">
        <v>89</v>
      </c>
      <c r="C59" s="124"/>
      <c r="D59" s="124"/>
      <c r="E59" s="44">
        <f>ROUNDUP(SUM(E56:E58),2)</f>
        <v>1960.62</v>
      </c>
      <c r="F59" s="27"/>
    </row>
    <row r="60" spans="1:6" ht="13.5" customHeight="1" x14ac:dyDescent="0.25">
      <c r="A60" s="24"/>
      <c r="B60" s="24"/>
      <c r="C60" s="24"/>
      <c r="D60" s="24"/>
      <c r="E60" s="54"/>
      <c r="F60" s="27"/>
    </row>
    <row r="61" spans="1:6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6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39">
        <f>ROUND($E$29*D62,2)</f>
        <v>8.51</v>
      </c>
      <c r="F62" s="27"/>
    </row>
    <row r="63" spans="1:6" ht="13.5" customHeight="1" x14ac:dyDescent="0.25">
      <c r="A63" s="42" t="s">
        <v>8</v>
      </c>
      <c r="B63" s="115" t="s">
        <v>135</v>
      </c>
      <c r="C63" s="115"/>
      <c r="D63" s="55">
        <v>3.3E-4</v>
      </c>
      <c r="E63" s="39">
        <f>E62*0.08</f>
        <v>0.68079999999999996</v>
      </c>
      <c r="F63" s="27"/>
    </row>
    <row r="64" spans="1:6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39">
        <f>ROUND($E$29*D64,2)</f>
        <v>3.27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39">
        <f>ROUND($E$29*D65,2)</f>
        <v>39.67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D65*D45</f>
        <v>7.1539200000000002E-3</v>
      </c>
      <c r="E66" s="39">
        <f>E65*D45</f>
        <v>14.598560000000003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39">
        <f>E29*D67</f>
        <v>65.30080000000001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41">
        <f>SUM(E62:E67)</f>
        <v>132.03016000000002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39">
        <f t="shared" ref="E72:E77" si="0">ROUND($E$29*D72,2)</f>
        <v>18.899999999999999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39">
        <f t="shared" si="0"/>
        <v>11.35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39">
        <f t="shared" si="0"/>
        <v>0.56999999999999995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39">
        <f t="shared" si="0"/>
        <v>0.88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39">
        <f t="shared" si="0"/>
        <v>1.1399999999999999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38">
        <v>0</v>
      </c>
      <c r="E77" s="39">
        <f t="shared" si="0"/>
        <v>0</v>
      </c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32.839999999999996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6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6" ht="13.5" customHeight="1" x14ac:dyDescent="0.25">
      <c r="A82" s="56"/>
      <c r="B82" s="56"/>
      <c r="C82" s="56"/>
      <c r="D82" s="56"/>
      <c r="E82" s="57"/>
      <c r="F82" s="27"/>
    </row>
    <row r="83" spans="1:6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6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6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32.839999999999996</v>
      </c>
      <c r="F85" s="27"/>
    </row>
    <row r="86" spans="1:6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6" ht="13.5" customHeight="1" x14ac:dyDescent="0.25">
      <c r="A87" s="35"/>
      <c r="B87" s="107" t="s">
        <v>89</v>
      </c>
      <c r="C87" s="107"/>
      <c r="D87" s="107"/>
      <c r="E87" s="44">
        <f>SUM(E85:E86)</f>
        <v>32.839999999999996</v>
      </c>
      <c r="F87" s="27"/>
    </row>
    <row r="88" spans="1:6" ht="13.5" customHeight="1" x14ac:dyDescent="0.25">
      <c r="A88" s="56"/>
      <c r="B88" s="56"/>
      <c r="C88" s="56"/>
      <c r="D88" s="56"/>
      <c r="E88" s="57"/>
      <c r="F88" s="27"/>
    </row>
    <row r="89" spans="1:6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6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6" ht="13.5" customHeight="1" x14ac:dyDescent="0.25">
      <c r="A91" s="35" t="s">
        <v>6</v>
      </c>
      <c r="B91" s="115" t="s">
        <v>72</v>
      </c>
      <c r="C91" s="115"/>
      <c r="D91" s="115"/>
      <c r="E91" s="205">
        <f>'RIO DE JANEIRO'!E91</f>
        <v>33.864166666666669</v>
      </c>
      <c r="F91" s="27"/>
    </row>
    <row r="92" spans="1:6" ht="13.5" customHeight="1" x14ac:dyDescent="0.25">
      <c r="A92" s="35" t="s">
        <v>8</v>
      </c>
      <c r="B92" s="115" t="s">
        <v>73</v>
      </c>
      <c r="C92" s="115"/>
      <c r="D92" s="115"/>
      <c r="E92" s="206">
        <f>'RIO DE JANEIRO'!E92</f>
        <v>2.1825000000000001</v>
      </c>
      <c r="F92" s="27"/>
    </row>
    <row r="93" spans="1:6" ht="13.5" customHeight="1" x14ac:dyDescent="0.25">
      <c r="A93" s="35" t="s">
        <v>10</v>
      </c>
      <c r="B93" s="59" t="s">
        <v>74</v>
      </c>
      <c r="C93" s="60"/>
      <c r="D93" s="61"/>
      <c r="E93" s="52">
        <v>0</v>
      </c>
      <c r="F93" s="27"/>
    </row>
    <row r="94" spans="1:6" ht="13.5" customHeight="1" x14ac:dyDescent="0.25">
      <c r="A94" s="35" t="s">
        <v>12</v>
      </c>
      <c r="B94" s="115" t="s">
        <v>154</v>
      </c>
      <c r="C94" s="115"/>
      <c r="D94" s="115"/>
      <c r="E94" s="52">
        <v>0</v>
      </c>
      <c r="F94" s="62"/>
    </row>
    <row r="95" spans="1:6" ht="13.5" customHeight="1" x14ac:dyDescent="0.25">
      <c r="A95" s="114" t="s">
        <v>89</v>
      </c>
      <c r="B95" s="114"/>
      <c r="C95" s="114"/>
      <c r="D95" s="114"/>
      <c r="E95" s="53">
        <f>SUM(E91:E94)</f>
        <v>36.046666666666667</v>
      </c>
      <c r="F95" s="27"/>
    </row>
    <row r="96" spans="1:6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v>0.05</v>
      </c>
      <c r="E99" s="39">
        <f>SUM(E29,E59,E68,E87,E95)*D99</f>
        <v>210.10934133333336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v>0.1</v>
      </c>
      <c r="E100" s="39">
        <f>(E114+E99)*D100</f>
        <v>441.22961680000009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0.14250000000000002</v>
      </c>
      <c r="E101" s="39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39">
        <f>SUM(E29,E59,E68,E87,E95,E99,E100)/(1-D101)*D102</f>
        <v>93.391458249795946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39">
        <f>SUM(E29,E59,E68,E87,E95,E99,E100)/(1-D101)*D103</f>
        <v>430.16671678693888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0.05</v>
      </c>
      <c r="E104" s="39">
        <f>SUM(E29,E59,E68,E87,E95,E99,E100)/(1-D101)*D104</f>
        <v>283.00441893877559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0.29249999999999998</v>
      </c>
      <c r="E106" s="41">
        <f>ROUND(SUM(E99:E104),2)</f>
        <v>1457.9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39">
        <f>E29</f>
        <v>2040.65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39">
        <f>E59</f>
        <v>1960.62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39">
        <f>E68</f>
        <v>132.03016000000002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39">
        <f>E87</f>
        <v>32.839999999999996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39">
        <f>E95</f>
        <v>36.046666666666667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44">
        <f>SUM(E109:E113)</f>
        <v>4202.186826666667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44">
        <f>E106</f>
        <v>1457.9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92">
        <f>ROUND((E114+E99+E100)/(1-D101),2)</f>
        <v>5660.09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2">
    <mergeCell ref="F29:F30"/>
    <mergeCell ref="B112:D112"/>
    <mergeCell ref="B113:D113"/>
    <mergeCell ref="A114:D114"/>
    <mergeCell ref="B115:D115"/>
    <mergeCell ref="A116:D116"/>
    <mergeCell ref="A117:D117"/>
    <mergeCell ref="A106:C106"/>
    <mergeCell ref="A107:E107"/>
    <mergeCell ref="B108:D108"/>
    <mergeCell ref="B109:D109"/>
    <mergeCell ref="B110:D110"/>
    <mergeCell ref="B111:D111"/>
    <mergeCell ref="A95:D95"/>
    <mergeCell ref="A97:E97"/>
    <mergeCell ref="B98:C98"/>
    <mergeCell ref="B99:C99"/>
    <mergeCell ref="B100:C100"/>
    <mergeCell ref="A101:A104"/>
    <mergeCell ref="B101:C101"/>
    <mergeCell ref="B102:C102"/>
    <mergeCell ref="B103:C103"/>
    <mergeCell ref="B104:C104"/>
    <mergeCell ref="B87:D87"/>
    <mergeCell ref="A89:E89"/>
    <mergeCell ref="B90:D90"/>
    <mergeCell ref="B91:D91"/>
    <mergeCell ref="B92:D92"/>
    <mergeCell ref="B94:D94"/>
    <mergeCell ref="B80:C80"/>
    <mergeCell ref="A81:C81"/>
    <mergeCell ref="A83:E83"/>
    <mergeCell ref="A84:D84"/>
    <mergeCell ref="B85:D85"/>
    <mergeCell ref="B86:D86"/>
    <mergeCell ref="B74:C74"/>
    <mergeCell ref="B75:C75"/>
    <mergeCell ref="B76:C76"/>
    <mergeCell ref="B77:C77"/>
    <mergeCell ref="A78:C78"/>
    <mergeCell ref="B79:C79"/>
    <mergeCell ref="B67:C67"/>
    <mergeCell ref="A68:C68"/>
    <mergeCell ref="A70:E70"/>
    <mergeCell ref="B71:C71"/>
    <mergeCell ref="B72:C72"/>
    <mergeCell ref="B73:C73"/>
    <mergeCell ref="A61:E61"/>
    <mergeCell ref="B62:C62"/>
    <mergeCell ref="B63:C63"/>
    <mergeCell ref="B64:C64"/>
    <mergeCell ref="B65:C65"/>
    <mergeCell ref="B66:C66"/>
    <mergeCell ref="A54:E54"/>
    <mergeCell ref="A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A53:D53"/>
    <mergeCell ref="B42:C42"/>
    <mergeCell ref="B43:C43"/>
    <mergeCell ref="B44:C44"/>
    <mergeCell ref="A45:C45"/>
    <mergeCell ref="A46:C46"/>
    <mergeCell ref="B47:D47"/>
    <mergeCell ref="A36:C36"/>
    <mergeCell ref="B37:C37"/>
    <mergeCell ref="B38:C38"/>
    <mergeCell ref="B39:C39"/>
    <mergeCell ref="B40:C40"/>
    <mergeCell ref="B41:C41"/>
    <mergeCell ref="A29:D29"/>
    <mergeCell ref="A30:E30"/>
    <mergeCell ref="A31:C31"/>
    <mergeCell ref="B32:C32"/>
    <mergeCell ref="B33:C33"/>
    <mergeCell ref="A34:C34"/>
    <mergeCell ref="B13:C13"/>
    <mergeCell ref="D13:E13"/>
    <mergeCell ref="A14:E14"/>
    <mergeCell ref="B23:C23"/>
    <mergeCell ref="B24:C24"/>
    <mergeCell ref="B25:C25"/>
    <mergeCell ref="B26:C26"/>
    <mergeCell ref="B27:C27"/>
    <mergeCell ref="B28:C28"/>
    <mergeCell ref="B19:C19"/>
    <mergeCell ref="D19:E19"/>
    <mergeCell ref="B20:C20"/>
    <mergeCell ref="D20:E20"/>
    <mergeCell ref="A21:E21"/>
    <mergeCell ref="B22:C22"/>
    <mergeCell ref="F48:F49"/>
    <mergeCell ref="B8:C8"/>
    <mergeCell ref="D8:E8"/>
    <mergeCell ref="B9:C9"/>
    <mergeCell ref="D9:E9"/>
    <mergeCell ref="B10:C10"/>
    <mergeCell ref="D10:E10"/>
    <mergeCell ref="A2:E2"/>
    <mergeCell ref="A3:E3"/>
    <mergeCell ref="A4:E4"/>
    <mergeCell ref="A5:E5"/>
    <mergeCell ref="A6:E6"/>
    <mergeCell ref="B7:C7"/>
    <mergeCell ref="D7:E7"/>
    <mergeCell ref="A15:E15"/>
    <mergeCell ref="B16:C16"/>
    <mergeCell ref="D16:E16"/>
    <mergeCell ref="B17:C17"/>
    <mergeCell ref="D17:E17"/>
    <mergeCell ref="B18:C18"/>
    <mergeCell ref="D18:E18"/>
    <mergeCell ref="A11:E11"/>
    <mergeCell ref="B12:C12"/>
    <mergeCell ref="D12:E12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9">
    <tabColor rgb="FFFF0000"/>
  </sheetPr>
  <dimension ref="A1:L1045"/>
  <sheetViews>
    <sheetView showGridLines="0" zoomScale="150" zoomScaleNormal="150" workbookViewId="0">
      <selection activeCell="D101" sqref="D101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3.42578125" style="24" customWidth="1"/>
    <col min="7" max="7" width="9.140625" style="24"/>
    <col min="8" max="8" width="9.42578125" style="24" customWidth="1"/>
    <col min="9" max="9" width="9.140625" style="24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x14ac:dyDescent="0.25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173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182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174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07" t="s">
        <v>102</v>
      </c>
      <c r="E16" s="107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36">
        <v>1837.87</v>
      </c>
      <c r="E17" s="137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38">
        <v>45717</v>
      </c>
      <c r="E19" s="138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1837.87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x14ac:dyDescent="0.25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x14ac:dyDescent="0.25">
      <c r="A28" s="35" t="s">
        <v>34</v>
      </c>
      <c r="B28" s="115" t="s">
        <v>114</v>
      </c>
      <c r="C28" s="115"/>
      <c r="D28" s="38">
        <v>0</v>
      </c>
      <c r="E28" s="39">
        <f>D28*E23</f>
        <v>0</v>
      </c>
      <c r="F28" s="27"/>
    </row>
    <row r="29" spans="1:6" ht="13.5" customHeight="1" x14ac:dyDescent="0.25">
      <c r="A29" s="114" t="s">
        <v>89</v>
      </c>
      <c r="B29" s="114"/>
      <c r="C29" s="114"/>
      <c r="D29" s="114"/>
      <c r="E29" s="77">
        <f>ROUND(SUM(E23:E28),2)</f>
        <v>1837.87</v>
      </c>
      <c r="F29" s="27"/>
    </row>
    <row r="30" spans="1:6" ht="13.5" customHeight="1" x14ac:dyDescent="0.25">
      <c r="A30" s="110" t="s">
        <v>115</v>
      </c>
      <c r="B30" s="110"/>
      <c r="C30" s="110"/>
      <c r="D30" s="110"/>
      <c r="E30" s="110"/>
      <c r="F30" s="27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153.09</v>
      </c>
      <c r="F32" s="31"/>
    </row>
    <row r="33" spans="1:12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204.19</v>
      </c>
      <c r="F33" s="31"/>
    </row>
    <row r="34" spans="1:12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ROUND($E$29*D34,2)</f>
        <v>357.28</v>
      </c>
      <c r="F34" s="31"/>
    </row>
    <row r="35" spans="1:12" s="26" customFormat="1" ht="13.5" customHeight="1" x14ac:dyDescent="0.25">
      <c r="A35" s="45"/>
      <c r="B35" s="46"/>
      <c r="C35" s="47"/>
      <c r="D35" s="43"/>
      <c r="E35" s="44"/>
      <c r="F35" s="31"/>
    </row>
    <row r="36" spans="1:12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12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39">
        <f>ROUND((E29+E34+E78)*D37,2)</f>
        <v>444.94</v>
      </c>
      <c r="F37" s="31"/>
    </row>
    <row r="38" spans="1:12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39">
        <f>ROUND((E29+E34+E78)*D38,2)</f>
        <v>55.62</v>
      </c>
      <c r="F38" s="31"/>
    </row>
    <row r="39" spans="1:12" s="26" customFormat="1" ht="13.5" customHeight="1" x14ac:dyDescent="0.25">
      <c r="A39" s="42" t="s">
        <v>10</v>
      </c>
      <c r="B39" s="125" t="s">
        <v>122</v>
      </c>
      <c r="C39" s="125"/>
      <c r="D39" s="38">
        <v>0.03</v>
      </c>
      <c r="E39" s="39">
        <f>ROUND((E29+E34+E78)*D39,2)</f>
        <v>66.739999999999995</v>
      </c>
      <c r="F39" s="31"/>
    </row>
    <row r="40" spans="1:12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39">
        <f>(E29+E34+E78)*D40</f>
        <v>33.370799999999996</v>
      </c>
      <c r="F40" s="31"/>
    </row>
    <row r="41" spans="1:12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39">
        <f>(E29+E34+E78)*D41</f>
        <v>22.247199999999999</v>
      </c>
      <c r="F41" s="31"/>
    </row>
    <row r="42" spans="1:12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39">
        <f>(E29+E34+E78)*D42</f>
        <v>13.348319999999999</v>
      </c>
      <c r="F42" s="31"/>
    </row>
    <row r="43" spans="1:12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39">
        <f>(E29+E34+E78)*D43</f>
        <v>4.4494400000000001</v>
      </c>
      <c r="F43" s="31"/>
    </row>
    <row r="44" spans="1:12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39">
        <f>ROUND((E29+E34+E78)*D44,2)</f>
        <v>177.98</v>
      </c>
      <c r="F44" s="31"/>
    </row>
    <row r="45" spans="1:12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ROUNDUP((SUM(E37:E44)),2)</f>
        <v>818.7</v>
      </c>
      <c r="F45" s="31"/>
    </row>
    <row r="46" spans="1:12" s="26" customFormat="1" ht="13.5" customHeight="1" x14ac:dyDescent="0.25">
      <c r="A46" s="114" t="s">
        <v>125</v>
      </c>
      <c r="B46" s="114"/>
      <c r="C46" s="114"/>
      <c r="D46" s="49"/>
      <c r="E46" s="36"/>
      <c r="F46" s="31"/>
    </row>
    <row r="47" spans="1:12" ht="13.5" customHeight="1" x14ac:dyDescent="0.25">
      <c r="A47" s="35" t="s">
        <v>6</v>
      </c>
      <c r="B47" s="115" t="s">
        <v>188</v>
      </c>
      <c r="C47" s="115"/>
      <c r="D47" s="115"/>
      <c r="E47" s="154">
        <f>(5.95*2*22)-(6%*D17)</f>
        <v>151.52780000000001</v>
      </c>
      <c r="F47" s="139"/>
      <c r="G47" s="139"/>
      <c r="H47" s="139"/>
      <c r="I47" s="139"/>
      <c r="J47" s="139"/>
      <c r="K47" s="139"/>
      <c r="L47" s="139"/>
    </row>
    <row r="48" spans="1:12" ht="13.5" customHeight="1" x14ac:dyDescent="0.25">
      <c r="A48" s="35" t="s">
        <v>8</v>
      </c>
      <c r="B48" s="115" t="s">
        <v>181</v>
      </c>
      <c r="C48" s="115"/>
      <c r="D48" s="115"/>
      <c r="E48" s="160">
        <f>(25*22)*0.9</f>
        <v>495</v>
      </c>
      <c r="F48" s="139"/>
      <c r="G48" s="139"/>
      <c r="H48" s="139"/>
      <c r="I48" s="139"/>
      <c r="J48" s="139"/>
      <c r="K48" s="139"/>
      <c r="L48" s="139"/>
    </row>
    <row r="49" spans="1:12" ht="13.5" customHeight="1" x14ac:dyDescent="0.25">
      <c r="A49" s="35" t="s">
        <v>10</v>
      </c>
      <c r="B49" s="115" t="s">
        <v>126</v>
      </c>
      <c r="C49" s="115"/>
      <c r="D49" s="115"/>
      <c r="E49" s="155">
        <v>0</v>
      </c>
      <c r="F49" s="139"/>
      <c r="G49" s="139"/>
      <c r="H49" s="139"/>
      <c r="I49" s="139"/>
      <c r="J49" s="139"/>
      <c r="K49" s="139"/>
      <c r="L49" s="139"/>
    </row>
    <row r="50" spans="1:12" ht="13.5" customHeight="1" x14ac:dyDescent="0.25">
      <c r="A50" s="35" t="s">
        <v>12</v>
      </c>
      <c r="B50" s="115" t="s">
        <v>127</v>
      </c>
      <c r="C50" s="115"/>
      <c r="D50" s="115"/>
      <c r="E50" s="52">
        <v>0</v>
      </c>
      <c r="F50" s="27"/>
    </row>
    <row r="51" spans="1:12" ht="13.5" customHeight="1" x14ac:dyDescent="0.25">
      <c r="A51" s="35" t="s">
        <v>14</v>
      </c>
      <c r="B51" s="115" t="s">
        <v>128</v>
      </c>
      <c r="C51" s="115"/>
      <c r="D51" s="115"/>
      <c r="E51" s="52">
        <v>21.6</v>
      </c>
      <c r="F51" s="27"/>
    </row>
    <row r="52" spans="1:12" ht="13.5" customHeight="1" x14ac:dyDescent="0.25">
      <c r="A52" s="35" t="s">
        <v>34</v>
      </c>
      <c r="B52" s="115" t="s">
        <v>114</v>
      </c>
      <c r="C52" s="115"/>
      <c r="D52" s="115"/>
      <c r="E52" s="52"/>
      <c r="F52" s="27"/>
    </row>
    <row r="53" spans="1:12" ht="13.5" customHeight="1" x14ac:dyDescent="0.25">
      <c r="A53" s="114" t="s">
        <v>89</v>
      </c>
      <c r="B53" s="114"/>
      <c r="C53" s="114"/>
      <c r="D53" s="114"/>
      <c r="E53" s="53">
        <f>ROUND(SUM(E47:E52),2)</f>
        <v>668.13</v>
      </c>
      <c r="F53" s="27"/>
    </row>
    <row r="54" spans="1:12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12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12" ht="13.5" customHeight="1" x14ac:dyDescent="0.25">
      <c r="A56" s="35" t="s">
        <v>21</v>
      </c>
      <c r="B56" s="115" t="s">
        <v>131</v>
      </c>
      <c r="C56" s="115"/>
      <c r="D56" s="115"/>
      <c r="E56" s="39">
        <f>E34</f>
        <v>357.28</v>
      </c>
      <c r="F56" s="27"/>
    </row>
    <row r="57" spans="1:12" ht="13.5" customHeight="1" x14ac:dyDescent="0.25">
      <c r="A57" s="35" t="s">
        <v>26</v>
      </c>
      <c r="B57" s="115" t="s">
        <v>132</v>
      </c>
      <c r="C57" s="115"/>
      <c r="D57" s="115"/>
      <c r="E57" s="39">
        <f>E45</f>
        <v>818.7</v>
      </c>
      <c r="F57" s="27"/>
    </row>
    <row r="58" spans="1:12" ht="13.5" customHeight="1" x14ac:dyDescent="0.25">
      <c r="A58" s="35" t="s">
        <v>41</v>
      </c>
      <c r="B58" s="115" t="s">
        <v>133</v>
      </c>
      <c r="C58" s="115"/>
      <c r="D58" s="115"/>
      <c r="E58" s="39">
        <f>E53</f>
        <v>668.13</v>
      </c>
      <c r="F58" s="27"/>
    </row>
    <row r="59" spans="1:12" ht="13.5" customHeight="1" x14ac:dyDescent="0.25">
      <c r="A59" s="35"/>
      <c r="B59" s="124" t="s">
        <v>89</v>
      </c>
      <c r="C59" s="124"/>
      <c r="D59" s="124"/>
      <c r="E59" s="44">
        <f>ROUND(SUM(E56:E58),2)</f>
        <v>1844.11</v>
      </c>
      <c r="F59" s="27"/>
    </row>
    <row r="60" spans="1:12" ht="13.5" customHeight="1" x14ac:dyDescent="0.25">
      <c r="A60" s="24"/>
      <c r="B60" s="24"/>
      <c r="C60" s="24"/>
      <c r="D60" s="24"/>
      <c r="E60" s="54"/>
      <c r="F60" s="27"/>
    </row>
    <row r="61" spans="1:12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12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39">
        <f>ROUND($E$29*D62,2)</f>
        <v>7.66</v>
      </c>
      <c r="F62" s="27"/>
    </row>
    <row r="63" spans="1:12" ht="13.5" customHeight="1" x14ac:dyDescent="0.25">
      <c r="A63" s="42" t="s">
        <v>8</v>
      </c>
      <c r="B63" s="115" t="s">
        <v>135</v>
      </c>
      <c r="C63" s="115"/>
      <c r="D63" s="55">
        <v>3.3E-4</v>
      </c>
      <c r="E63" s="39">
        <f>E62*0.08</f>
        <v>0.61280000000000001</v>
      </c>
      <c r="F63" s="27"/>
    </row>
    <row r="64" spans="1:12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39">
        <f>ROUND($E$29*D64,2)</f>
        <v>2.94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39">
        <f>ROUND($E$29*D65,2)</f>
        <v>35.729999999999997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D45*D65</f>
        <v>7.1539200000000002E-3</v>
      </c>
      <c r="E66" s="39">
        <f>E65*D45</f>
        <v>13.14864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39">
        <f>E29*D67</f>
        <v>58.811839999999997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41">
        <f>SUM(E62:E67)</f>
        <v>118.90328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39">
        <f t="shared" ref="E72:E77" si="0">ROUND($E$29*D72,2)</f>
        <v>17.02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39">
        <f t="shared" si="0"/>
        <v>10.220000000000001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39">
        <f t="shared" si="0"/>
        <v>0.51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39">
        <f t="shared" si="0"/>
        <v>0.79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39">
        <f t="shared" si="0"/>
        <v>1.03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38">
        <v>0</v>
      </c>
      <c r="E77" s="39">
        <f t="shared" si="0"/>
        <v>0</v>
      </c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29.570000000000004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6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6" ht="13.5" customHeight="1" x14ac:dyDescent="0.25">
      <c r="A82" s="56"/>
      <c r="B82" s="56"/>
      <c r="C82" s="56"/>
      <c r="D82" s="56"/>
      <c r="E82" s="57"/>
      <c r="F82" s="27"/>
    </row>
    <row r="83" spans="1:6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6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6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29.570000000000004</v>
      </c>
      <c r="F85" s="27"/>
    </row>
    <row r="86" spans="1:6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6" ht="13.5" customHeight="1" x14ac:dyDescent="0.25">
      <c r="A87" s="35"/>
      <c r="B87" s="107" t="s">
        <v>89</v>
      </c>
      <c r="C87" s="107"/>
      <c r="D87" s="107"/>
      <c r="E87" s="44">
        <f>SUM(E85:E86)</f>
        <v>29.570000000000004</v>
      </c>
      <c r="F87" s="27"/>
    </row>
    <row r="88" spans="1:6" ht="13.5" customHeight="1" x14ac:dyDescent="0.25">
      <c r="A88" s="56"/>
      <c r="B88" s="56"/>
      <c r="C88" s="56"/>
      <c r="D88" s="56"/>
      <c r="E88" s="57"/>
      <c r="F88" s="27"/>
    </row>
    <row r="89" spans="1:6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6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6" ht="13.5" customHeight="1" x14ac:dyDescent="0.25">
      <c r="A91" s="35" t="s">
        <v>6</v>
      </c>
      <c r="B91" s="115" t="s">
        <v>72</v>
      </c>
      <c r="C91" s="115"/>
      <c r="D91" s="115"/>
      <c r="E91" s="52">
        <f>406.37/12</f>
        <v>33.864166666666669</v>
      </c>
      <c r="F91" s="27"/>
    </row>
    <row r="92" spans="1:6" ht="13.5" customHeight="1" x14ac:dyDescent="0.25">
      <c r="A92" s="35" t="s">
        <v>8</v>
      </c>
      <c r="B92" s="115" t="s">
        <v>73</v>
      </c>
      <c r="C92" s="115"/>
      <c r="D92" s="115"/>
      <c r="E92" s="52">
        <f>26.19/12</f>
        <v>2.1825000000000001</v>
      </c>
      <c r="F92" s="27"/>
    </row>
    <row r="93" spans="1:6" ht="13.5" customHeight="1" x14ac:dyDescent="0.25">
      <c r="A93" s="35" t="s">
        <v>10</v>
      </c>
      <c r="B93" s="59" t="s">
        <v>74</v>
      </c>
      <c r="C93" s="60"/>
      <c r="D93" s="61"/>
      <c r="E93" s="52">
        <v>0</v>
      </c>
      <c r="F93" s="27"/>
    </row>
    <row r="94" spans="1:6" ht="13.5" customHeight="1" x14ac:dyDescent="0.25">
      <c r="A94" s="35" t="s">
        <v>12</v>
      </c>
      <c r="B94" s="115" t="s">
        <v>154</v>
      </c>
      <c r="C94" s="115"/>
      <c r="D94" s="115"/>
      <c r="E94" s="52">
        <v>0</v>
      </c>
      <c r="F94" s="62"/>
    </row>
    <row r="95" spans="1:6" ht="13.5" customHeight="1" x14ac:dyDescent="0.25">
      <c r="A95" s="114" t="s">
        <v>89</v>
      </c>
      <c r="B95" s="114"/>
      <c r="C95" s="114"/>
      <c r="D95" s="114"/>
      <c r="E95" s="53">
        <f>ROUNDDOWN((SUM(E91:E94)),2)</f>
        <v>36.04</v>
      </c>
      <c r="F95" s="27"/>
    </row>
    <row r="96" spans="1:6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v>0.05</v>
      </c>
      <c r="E99" s="159">
        <f>SUM(E29,E59,E68,E87,E95)*D99</f>
        <v>193.32466399999998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v>0.1</v>
      </c>
      <c r="E100" s="159">
        <f>(E114+E99)*D100</f>
        <v>405.98179439999996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0.14250000000000002</v>
      </c>
      <c r="E101" s="44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39">
        <f>SUM(E29,E59,E68,E87,E95,E99,E100)/(1-D101)*D102</f>
        <v>85.930840447346938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39">
        <f>SUM(E29,E59,E68,E87,E95,E99,E100)/(1-D101)*D103</f>
        <v>395.80265903020404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0.05</v>
      </c>
      <c r="E104" s="39">
        <f>SUM(E29,E59,E68,E87,E95,E99,E100)/(1-D101)*D104</f>
        <v>260.39648620408161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0.29249999999999998</v>
      </c>
      <c r="E106" s="41">
        <f>ROUND(SUM(E99:E104),2)</f>
        <v>1341.44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39">
        <f>E29</f>
        <v>1837.87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39">
        <f>E59</f>
        <v>1844.11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39">
        <f>E68</f>
        <v>118.90328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39">
        <f>E87</f>
        <v>29.570000000000004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39">
        <f>E95</f>
        <v>36.04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44">
        <f>SUM(E109:E113)</f>
        <v>3866.4932799999997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44">
        <f>E106</f>
        <v>1341.44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92">
        <f>ROUND((E114+E99+E100)/(1-D101),2)</f>
        <v>5207.93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1">
    <mergeCell ref="A116:D116"/>
    <mergeCell ref="A117:D117"/>
    <mergeCell ref="F47:L49"/>
    <mergeCell ref="A107:E107"/>
    <mergeCell ref="B108:D108"/>
    <mergeCell ref="B109:D109"/>
    <mergeCell ref="B110:D110"/>
    <mergeCell ref="B111:D111"/>
    <mergeCell ref="B112:D112"/>
    <mergeCell ref="B113:D113"/>
    <mergeCell ref="A114:D114"/>
    <mergeCell ref="B115:D115"/>
    <mergeCell ref="B98:C98"/>
    <mergeCell ref="B99:C99"/>
    <mergeCell ref="B100:C100"/>
    <mergeCell ref="A101:A104"/>
    <mergeCell ref="B101:C101"/>
    <mergeCell ref="B102:C102"/>
    <mergeCell ref="B103:C103"/>
    <mergeCell ref="B104:C104"/>
    <mergeCell ref="A106:C106"/>
    <mergeCell ref="B86:D86"/>
    <mergeCell ref="B87:D87"/>
    <mergeCell ref="A89:E89"/>
    <mergeCell ref="B90:D90"/>
    <mergeCell ref="B91:D91"/>
    <mergeCell ref="B92:D92"/>
    <mergeCell ref="B94:D94"/>
    <mergeCell ref="A95:D95"/>
    <mergeCell ref="A97:E97"/>
    <mergeCell ref="B76:C76"/>
    <mergeCell ref="B77:C77"/>
    <mergeCell ref="A78:C78"/>
    <mergeCell ref="B79:C79"/>
    <mergeCell ref="B80:C80"/>
    <mergeCell ref="A81:C81"/>
    <mergeCell ref="A83:E83"/>
    <mergeCell ref="A84:D84"/>
    <mergeCell ref="B85:D85"/>
    <mergeCell ref="B66:C66"/>
    <mergeCell ref="B67:C67"/>
    <mergeCell ref="A68:C68"/>
    <mergeCell ref="A70:E70"/>
    <mergeCell ref="B71:C71"/>
    <mergeCell ref="B72:C72"/>
    <mergeCell ref="B73:C73"/>
    <mergeCell ref="B74:C74"/>
    <mergeCell ref="B75:C75"/>
    <mergeCell ref="B56:D56"/>
    <mergeCell ref="B57:D57"/>
    <mergeCell ref="B58:D58"/>
    <mergeCell ref="B59:D59"/>
    <mergeCell ref="A61:E61"/>
    <mergeCell ref="B62:C62"/>
    <mergeCell ref="B63:C63"/>
    <mergeCell ref="B64:C64"/>
    <mergeCell ref="B65:C65"/>
    <mergeCell ref="B47:D47"/>
    <mergeCell ref="B48:D48"/>
    <mergeCell ref="B49:D49"/>
    <mergeCell ref="B50:D50"/>
    <mergeCell ref="B51:D51"/>
    <mergeCell ref="B52:D52"/>
    <mergeCell ref="A53:D53"/>
    <mergeCell ref="A54:E54"/>
    <mergeCell ref="A55:D55"/>
    <mergeCell ref="B38:C38"/>
    <mergeCell ref="B39:C39"/>
    <mergeCell ref="B40:C40"/>
    <mergeCell ref="B41:C41"/>
    <mergeCell ref="B42:C42"/>
    <mergeCell ref="B43:C43"/>
    <mergeCell ref="B44:C44"/>
    <mergeCell ref="A45:C45"/>
    <mergeCell ref="A46:C46"/>
    <mergeCell ref="B28:C28"/>
    <mergeCell ref="A29:D29"/>
    <mergeCell ref="A30:E30"/>
    <mergeCell ref="A31:C31"/>
    <mergeCell ref="B32:C32"/>
    <mergeCell ref="B33:C33"/>
    <mergeCell ref="A34:C34"/>
    <mergeCell ref="A36:C36"/>
    <mergeCell ref="B37:C37"/>
    <mergeCell ref="B20:C20"/>
    <mergeCell ref="D20:E20"/>
    <mergeCell ref="A21:E21"/>
    <mergeCell ref="B22:C22"/>
    <mergeCell ref="B23:C23"/>
    <mergeCell ref="B24:C24"/>
    <mergeCell ref="B25:C25"/>
    <mergeCell ref="B26:C26"/>
    <mergeCell ref="B27:C27"/>
    <mergeCell ref="A14:E14"/>
    <mergeCell ref="A15:E15"/>
    <mergeCell ref="B16:C16"/>
    <mergeCell ref="D16:E16"/>
    <mergeCell ref="B17:C17"/>
    <mergeCell ref="D17:E17"/>
    <mergeCell ref="B18:C18"/>
    <mergeCell ref="D18:E18"/>
    <mergeCell ref="B19:C19"/>
    <mergeCell ref="D19:E19"/>
    <mergeCell ref="B9:C9"/>
    <mergeCell ref="D9:E9"/>
    <mergeCell ref="B10:C10"/>
    <mergeCell ref="D10:E10"/>
    <mergeCell ref="A11:E11"/>
    <mergeCell ref="B12:C12"/>
    <mergeCell ref="D12:E12"/>
    <mergeCell ref="B13:C13"/>
    <mergeCell ref="D13:E13"/>
    <mergeCell ref="A2:E2"/>
    <mergeCell ref="A3:E3"/>
    <mergeCell ref="A4:E4"/>
    <mergeCell ref="A5:E5"/>
    <mergeCell ref="A6:E6"/>
    <mergeCell ref="B7:C7"/>
    <mergeCell ref="D7:E7"/>
    <mergeCell ref="B8:C8"/>
    <mergeCell ref="D8:E8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3">
    <tabColor rgb="FFFF0000"/>
  </sheetPr>
  <dimension ref="A1:J1045"/>
  <sheetViews>
    <sheetView showGridLines="0" zoomScale="130" zoomScaleNormal="130" workbookViewId="0">
      <selection activeCell="E92" sqref="E92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53.28515625" style="24" customWidth="1"/>
    <col min="7" max="7" width="9.140625" style="24"/>
    <col min="8" max="8" width="9.42578125" style="24" customWidth="1"/>
    <col min="9" max="9" width="9.140625" style="24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x14ac:dyDescent="0.25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175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183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176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07" t="s">
        <v>102</v>
      </c>
      <c r="E16" s="107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16">
        <v>1912.45</v>
      </c>
      <c r="E17" s="116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23">
        <v>46143</v>
      </c>
      <c r="E19" s="123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1912.45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x14ac:dyDescent="0.25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thickBot="1" x14ac:dyDescent="0.3">
      <c r="A28" s="35" t="s">
        <v>34</v>
      </c>
      <c r="B28" s="115" t="s">
        <v>114</v>
      </c>
      <c r="C28" s="115"/>
      <c r="D28" s="38">
        <v>0</v>
      </c>
      <c r="E28" s="39">
        <f>D28*E23</f>
        <v>0</v>
      </c>
      <c r="F28" s="27"/>
    </row>
    <row r="29" spans="1:6" ht="13.5" customHeight="1" x14ac:dyDescent="0.25">
      <c r="A29" s="114" t="s">
        <v>89</v>
      </c>
      <c r="B29" s="114"/>
      <c r="C29" s="114"/>
      <c r="D29" s="114"/>
      <c r="E29" s="77">
        <f>ROUND(SUM(E23:E28),2)</f>
        <v>1912.45</v>
      </c>
      <c r="F29" s="128" t="s">
        <v>189</v>
      </c>
    </row>
    <row r="30" spans="1:6" ht="13.5" customHeight="1" thickBot="1" x14ac:dyDescent="0.3">
      <c r="A30" s="110" t="s">
        <v>115</v>
      </c>
      <c r="B30" s="110"/>
      <c r="C30" s="110"/>
      <c r="D30" s="110"/>
      <c r="E30" s="110"/>
      <c r="F30" s="129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159.31</v>
      </c>
      <c r="F32" s="31"/>
    </row>
    <row r="33" spans="1:6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212.47</v>
      </c>
      <c r="F33" s="31"/>
    </row>
    <row r="34" spans="1:6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ROUND($E$29*D34,2)</f>
        <v>371.78</v>
      </c>
      <c r="F34" s="31"/>
    </row>
    <row r="35" spans="1:6" s="26" customFormat="1" ht="13.5" customHeight="1" x14ac:dyDescent="0.25">
      <c r="A35" s="45"/>
      <c r="B35" s="46"/>
      <c r="C35" s="47"/>
      <c r="D35" s="43"/>
      <c r="E35" s="44"/>
      <c r="F35" s="31"/>
    </row>
    <row r="36" spans="1:6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6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39">
        <f>ROUND((E29+E34+E78)*D37,2)</f>
        <v>463</v>
      </c>
      <c r="F37" s="31"/>
    </row>
    <row r="38" spans="1:6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39">
        <f>ROUND((E29+E34+E78)*D38,2)</f>
        <v>57.88</v>
      </c>
      <c r="F38" s="31"/>
    </row>
    <row r="39" spans="1:6" s="26" customFormat="1" ht="13.5" customHeight="1" x14ac:dyDescent="0.25">
      <c r="A39" s="42" t="s">
        <v>10</v>
      </c>
      <c r="B39" s="125" t="s">
        <v>213</v>
      </c>
      <c r="C39" s="125"/>
      <c r="D39" s="38">
        <v>0.03</v>
      </c>
      <c r="E39" s="39">
        <f>ROUND((E29+E34+E78)*D39,2)</f>
        <v>69.45</v>
      </c>
      <c r="F39" s="31"/>
    </row>
    <row r="40" spans="1:6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39">
        <f>(E29+E34+E78)*D40</f>
        <v>34.725000000000001</v>
      </c>
      <c r="F40" s="31"/>
    </row>
    <row r="41" spans="1:6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39">
        <f>(E29+E34+E78)*D41</f>
        <v>23.150000000000002</v>
      </c>
      <c r="F41" s="31"/>
    </row>
    <row r="42" spans="1:6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39">
        <f>(E29+E34+E78)*D42</f>
        <v>13.89</v>
      </c>
      <c r="F42" s="31"/>
    </row>
    <row r="43" spans="1:6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39">
        <f>(E29+E34+E78)*D43</f>
        <v>4.63</v>
      </c>
      <c r="F43" s="31"/>
    </row>
    <row r="44" spans="1:6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39">
        <f>ROUND((E29+E34+E78)*D44,2)</f>
        <v>185.2</v>
      </c>
      <c r="F44" s="31"/>
    </row>
    <row r="45" spans="1:6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SUM(E37:E44)</f>
        <v>851.92499999999995</v>
      </c>
      <c r="F45" s="31"/>
    </row>
    <row r="46" spans="1:6" s="26" customFormat="1" ht="13.5" customHeight="1" x14ac:dyDescent="0.25">
      <c r="A46" s="114" t="s">
        <v>125</v>
      </c>
      <c r="B46" s="114"/>
      <c r="C46" s="114"/>
      <c r="D46" s="49"/>
      <c r="E46" s="75"/>
      <c r="F46" s="161"/>
    </row>
    <row r="47" spans="1:6" ht="13.5" customHeight="1" x14ac:dyDescent="0.25">
      <c r="A47" s="35" t="s">
        <v>6</v>
      </c>
      <c r="B47" s="115" t="s">
        <v>210</v>
      </c>
      <c r="C47" s="115"/>
      <c r="D47" s="115"/>
      <c r="E47" s="154">
        <f>((5.9*2*22)-6%*D17)</f>
        <v>144.85300000000001</v>
      </c>
      <c r="F47" s="161"/>
    </row>
    <row r="48" spans="1:6" ht="13.5" customHeight="1" x14ac:dyDescent="0.25">
      <c r="A48" s="35" t="s">
        <v>8</v>
      </c>
      <c r="B48" s="115" t="s">
        <v>187</v>
      </c>
      <c r="C48" s="115"/>
      <c r="D48" s="115"/>
      <c r="E48" s="160">
        <f>(27*22)*0.9</f>
        <v>534.6</v>
      </c>
      <c r="F48" s="152"/>
    </row>
    <row r="49" spans="1:6" ht="13.5" customHeight="1" x14ac:dyDescent="0.25">
      <c r="A49" s="35" t="s">
        <v>10</v>
      </c>
      <c r="B49" s="115" t="s">
        <v>126</v>
      </c>
      <c r="C49" s="115"/>
      <c r="D49" s="115"/>
      <c r="E49" s="155">
        <v>0</v>
      </c>
      <c r="F49" s="152"/>
    </row>
    <row r="50" spans="1:6" ht="13.5" customHeight="1" x14ac:dyDescent="0.25">
      <c r="A50" s="35" t="s">
        <v>12</v>
      </c>
      <c r="B50" s="115" t="s">
        <v>127</v>
      </c>
      <c r="C50" s="115"/>
      <c r="D50" s="115"/>
      <c r="E50" s="153">
        <v>0</v>
      </c>
      <c r="F50" s="162"/>
    </row>
    <row r="51" spans="1:6" ht="13.5" customHeight="1" x14ac:dyDescent="0.25">
      <c r="A51" s="35" t="s">
        <v>14</v>
      </c>
      <c r="B51" s="115" t="s">
        <v>128</v>
      </c>
      <c r="C51" s="115"/>
      <c r="D51" s="115"/>
      <c r="E51" s="154">
        <v>22.7</v>
      </c>
      <c r="F51" s="152"/>
    </row>
    <row r="52" spans="1:6" ht="13.5" customHeight="1" x14ac:dyDescent="0.25">
      <c r="A52" s="35" t="s">
        <v>34</v>
      </c>
      <c r="B52" s="115" t="s">
        <v>114</v>
      </c>
      <c r="C52" s="115"/>
      <c r="D52" s="115"/>
      <c r="E52" s="153"/>
      <c r="F52" s="152"/>
    </row>
    <row r="53" spans="1:6" ht="13.5" customHeight="1" x14ac:dyDescent="0.25">
      <c r="A53" s="114" t="s">
        <v>89</v>
      </c>
      <c r="B53" s="114"/>
      <c r="C53" s="114"/>
      <c r="D53" s="114"/>
      <c r="E53" s="53">
        <f>ROUND(SUM(E47:E52),2)</f>
        <v>702.15</v>
      </c>
      <c r="F53" s="27"/>
    </row>
    <row r="54" spans="1:6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6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6" ht="13.5" customHeight="1" x14ac:dyDescent="0.25">
      <c r="A56" s="35" t="s">
        <v>21</v>
      </c>
      <c r="B56" s="115" t="s">
        <v>131</v>
      </c>
      <c r="C56" s="115"/>
      <c r="D56" s="115"/>
      <c r="E56" s="39">
        <f>E34</f>
        <v>371.78</v>
      </c>
      <c r="F56" s="27"/>
    </row>
    <row r="57" spans="1:6" ht="13.5" customHeight="1" x14ac:dyDescent="0.25">
      <c r="A57" s="35" t="s">
        <v>26</v>
      </c>
      <c r="B57" s="115" t="s">
        <v>132</v>
      </c>
      <c r="C57" s="115"/>
      <c r="D57" s="115"/>
      <c r="E57" s="39">
        <f>E45</f>
        <v>851.92499999999995</v>
      </c>
      <c r="F57" s="27"/>
    </row>
    <row r="58" spans="1:6" ht="13.5" customHeight="1" x14ac:dyDescent="0.25">
      <c r="A58" s="35" t="s">
        <v>41</v>
      </c>
      <c r="B58" s="115" t="s">
        <v>133</v>
      </c>
      <c r="C58" s="115"/>
      <c r="D58" s="115"/>
      <c r="E58" s="39">
        <f>E53</f>
        <v>702.15</v>
      </c>
      <c r="F58" s="27"/>
    </row>
    <row r="59" spans="1:6" ht="13.5" customHeight="1" x14ac:dyDescent="0.25">
      <c r="A59" s="35"/>
      <c r="B59" s="124" t="s">
        <v>89</v>
      </c>
      <c r="C59" s="124"/>
      <c r="D59" s="124"/>
      <c r="E59" s="44">
        <f>ROUND(SUM(E56:E58),2)</f>
        <v>1925.86</v>
      </c>
      <c r="F59" s="27"/>
    </row>
    <row r="60" spans="1:6" ht="13.5" customHeight="1" x14ac:dyDescent="0.25">
      <c r="A60" s="24"/>
      <c r="B60" s="24"/>
      <c r="C60" s="24"/>
      <c r="D60" s="24"/>
      <c r="E60" s="54"/>
      <c r="F60" s="27"/>
    </row>
    <row r="61" spans="1:6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6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39">
        <f>ROUND($E$29*D62,2)</f>
        <v>7.97</v>
      </c>
      <c r="F62" s="27"/>
    </row>
    <row r="63" spans="1:6" ht="13.5" customHeight="1" x14ac:dyDescent="0.25">
      <c r="A63" s="42" t="s">
        <v>8</v>
      </c>
      <c r="B63" s="115" t="s">
        <v>135</v>
      </c>
      <c r="C63" s="115"/>
      <c r="D63" s="55">
        <v>3.3E-4</v>
      </c>
      <c r="E63" s="39">
        <f>E62*0.08</f>
        <v>0.63759999999999994</v>
      </c>
      <c r="F63" s="27"/>
    </row>
    <row r="64" spans="1:6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39">
        <f>ROUND($E$29*D64,2)</f>
        <v>3.06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39">
        <f>ROUND($E$29*D65,2)</f>
        <v>37.18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D65*D45</f>
        <v>7.1539200000000002E-3</v>
      </c>
      <c r="E66" s="39">
        <f>E65*D45</f>
        <v>13.682240000000002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39">
        <f>E29*D67</f>
        <v>61.198399999999999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41">
        <f>SUM(E62:E67)</f>
        <v>123.72824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158">
        <f t="shared" ref="E72:E77" si="0">ROUND($E$29*D72,2)</f>
        <v>17.71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158">
        <f t="shared" si="0"/>
        <v>10.63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158">
        <f t="shared" si="0"/>
        <v>0.54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158">
        <f t="shared" si="0"/>
        <v>0.82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158">
        <f t="shared" si="0"/>
        <v>1.07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38">
        <v>0</v>
      </c>
      <c r="E77" s="158">
        <f t="shared" si="0"/>
        <v>0</v>
      </c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30.770000000000003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6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6" ht="13.5" customHeight="1" x14ac:dyDescent="0.25">
      <c r="A82" s="56"/>
      <c r="B82" s="56"/>
      <c r="C82" s="56"/>
      <c r="D82" s="56"/>
      <c r="E82" s="57"/>
      <c r="F82" s="27"/>
    </row>
    <row r="83" spans="1:6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6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6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30.770000000000003</v>
      </c>
      <c r="F85" s="27"/>
    </row>
    <row r="86" spans="1:6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6" ht="13.5" customHeight="1" x14ac:dyDescent="0.25">
      <c r="A87" s="35"/>
      <c r="B87" s="107" t="s">
        <v>89</v>
      </c>
      <c r="C87" s="107"/>
      <c r="D87" s="107"/>
      <c r="E87" s="44">
        <f>SUM(E85:E86)</f>
        <v>30.770000000000003</v>
      </c>
      <c r="F87" s="27"/>
    </row>
    <row r="88" spans="1:6" ht="13.5" customHeight="1" x14ac:dyDescent="0.25">
      <c r="A88" s="56"/>
      <c r="B88" s="56"/>
      <c r="C88" s="56"/>
      <c r="D88" s="56"/>
      <c r="E88" s="57"/>
      <c r="F88" s="27"/>
    </row>
    <row r="89" spans="1:6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6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6" ht="13.5" customHeight="1" x14ac:dyDescent="0.25">
      <c r="A91" s="35" t="s">
        <v>6</v>
      </c>
      <c r="B91" s="115" t="s">
        <v>72</v>
      </c>
      <c r="C91" s="115"/>
      <c r="D91" s="115"/>
      <c r="E91" s="207">
        <f>'NOVA IGUAÇU'!E91</f>
        <v>33.864166666666669</v>
      </c>
      <c r="F91" s="27"/>
    </row>
    <row r="92" spans="1:6" ht="13.5" customHeight="1" x14ac:dyDescent="0.25">
      <c r="A92" s="35" t="s">
        <v>8</v>
      </c>
      <c r="B92" s="115" t="s">
        <v>73</v>
      </c>
      <c r="C92" s="115"/>
      <c r="D92" s="115"/>
      <c r="E92" s="52">
        <f>'NOVA IGUAÇU'!E92</f>
        <v>2.1825000000000001</v>
      </c>
      <c r="F92" s="27"/>
    </row>
    <row r="93" spans="1:6" ht="13.5" customHeight="1" x14ac:dyDescent="0.25">
      <c r="A93" s="35" t="s">
        <v>10</v>
      </c>
      <c r="B93" s="59" t="s">
        <v>74</v>
      </c>
      <c r="C93" s="60"/>
      <c r="D93" s="61"/>
      <c r="E93" s="52">
        <v>0</v>
      </c>
      <c r="F93" s="27"/>
    </row>
    <row r="94" spans="1:6" ht="13.5" customHeight="1" x14ac:dyDescent="0.25">
      <c r="A94" s="35" t="s">
        <v>12</v>
      </c>
      <c r="B94" s="115" t="s">
        <v>154</v>
      </c>
      <c r="C94" s="115"/>
      <c r="D94" s="115"/>
      <c r="E94" s="52">
        <v>0</v>
      </c>
      <c r="F94" s="62"/>
    </row>
    <row r="95" spans="1:6" ht="13.5" customHeight="1" x14ac:dyDescent="0.25">
      <c r="A95" s="114" t="s">
        <v>89</v>
      </c>
      <c r="B95" s="114"/>
      <c r="C95" s="114"/>
      <c r="D95" s="114"/>
      <c r="E95" s="53">
        <f>SUM(E91:E94)</f>
        <v>36.046666666666667</v>
      </c>
      <c r="F95" s="27"/>
    </row>
    <row r="96" spans="1:6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v>0.05</v>
      </c>
      <c r="E99" s="159">
        <f>SUM(E29,E59,E68,E87,E95)*D99</f>
        <v>201.44274533333333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v>0.1</v>
      </c>
      <c r="E100" s="159">
        <f>(E114+E99)*D100</f>
        <v>423.02976520000004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0.1125</v>
      </c>
      <c r="E101" s="44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39">
        <f>SUM(E29,E59,E68,E87,E95,E99,E100)/(1-D101)*D102</f>
        <v>86.512566066253527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39">
        <f>SUM(E29,E59,E68,E87,E95,E99,E100)/(1-D101)*D103</f>
        <v>398.48212248698593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0.02</v>
      </c>
      <c r="E104" s="39">
        <f>SUM(E29,E59,E68,E87,E95,E99,E100)/(1-D101)*D104</f>
        <v>104.86371644394367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0.26250000000000001</v>
      </c>
      <c r="E106" s="41">
        <f>ROUND(SUM(E99:E104),2)</f>
        <v>1214.33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39">
        <f>E29</f>
        <v>1912.45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39">
        <f>E59</f>
        <v>1925.86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39">
        <f>E68</f>
        <v>123.72824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39">
        <f>E87</f>
        <v>30.770000000000003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39">
        <f>E95</f>
        <v>36.046666666666667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44">
        <f>SUM(E109:E113)</f>
        <v>4028.8549066666665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44">
        <f>E106</f>
        <v>1214.33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163">
        <f>ROUND((E114+E99+E100)/(1-D101),2)</f>
        <v>5243.19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4">
    <mergeCell ref="A116:D116"/>
    <mergeCell ref="A117:D117"/>
    <mergeCell ref="F29:F30"/>
    <mergeCell ref="F48:F49"/>
    <mergeCell ref="F51:F52"/>
    <mergeCell ref="F46:F47"/>
    <mergeCell ref="A107:E107"/>
    <mergeCell ref="B108:D108"/>
    <mergeCell ref="B109:D109"/>
    <mergeCell ref="B110:D110"/>
    <mergeCell ref="B111:D111"/>
    <mergeCell ref="B112:D112"/>
    <mergeCell ref="B113:D113"/>
    <mergeCell ref="A114:D114"/>
    <mergeCell ref="B115:D115"/>
    <mergeCell ref="B98:C98"/>
    <mergeCell ref="B99:C99"/>
    <mergeCell ref="B100:C100"/>
    <mergeCell ref="A101:A104"/>
    <mergeCell ref="B101:C101"/>
    <mergeCell ref="B102:C102"/>
    <mergeCell ref="B103:C103"/>
    <mergeCell ref="B104:C104"/>
    <mergeCell ref="A106:C106"/>
    <mergeCell ref="B86:D86"/>
    <mergeCell ref="B87:D87"/>
    <mergeCell ref="A89:E89"/>
    <mergeCell ref="B90:D90"/>
    <mergeCell ref="B91:D91"/>
    <mergeCell ref="B92:D92"/>
    <mergeCell ref="B94:D94"/>
    <mergeCell ref="A95:D95"/>
    <mergeCell ref="A97:E97"/>
    <mergeCell ref="B76:C76"/>
    <mergeCell ref="B77:C77"/>
    <mergeCell ref="A78:C78"/>
    <mergeCell ref="B79:C79"/>
    <mergeCell ref="B80:C80"/>
    <mergeCell ref="A81:C81"/>
    <mergeCell ref="A83:E83"/>
    <mergeCell ref="A84:D84"/>
    <mergeCell ref="B85:D85"/>
    <mergeCell ref="B66:C66"/>
    <mergeCell ref="B67:C67"/>
    <mergeCell ref="A68:C68"/>
    <mergeCell ref="A70:E70"/>
    <mergeCell ref="B71:C71"/>
    <mergeCell ref="B72:C72"/>
    <mergeCell ref="B73:C73"/>
    <mergeCell ref="B74:C74"/>
    <mergeCell ref="B75:C75"/>
    <mergeCell ref="B56:D56"/>
    <mergeCell ref="B57:D57"/>
    <mergeCell ref="B58:D58"/>
    <mergeCell ref="B59:D59"/>
    <mergeCell ref="A61:E61"/>
    <mergeCell ref="B62:C62"/>
    <mergeCell ref="B63:C63"/>
    <mergeCell ref="B64:C64"/>
    <mergeCell ref="B65:C65"/>
    <mergeCell ref="B47:D47"/>
    <mergeCell ref="B48:D48"/>
    <mergeCell ref="B49:D49"/>
    <mergeCell ref="B50:D50"/>
    <mergeCell ref="B51:D51"/>
    <mergeCell ref="B52:D52"/>
    <mergeCell ref="A53:D53"/>
    <mergeCell ref="A54:E54"/>
    <mergeCell ref="A55:D55"/>
    <mergeCell ref="B38:C38"/>
    <mergeCell ref="B39:C39"/>
    <mergeCell ref="B40:C40"/>
    <mergeCell ref="B41:C41"/>
    <mergeCell ref="B42:C42"/>
    <mergeCell ref="B43:C43"/>
    <mergeCell ref="B44:C44"/>
    <mergeCell ref="A45:C45"/>
    <mergeCell ref="A46:C46"/>
    <mergeCell ref="B28:C28"/>
    <mergeCell ref="A29:D29"/>
    <mergeCell ref="A30:E30"/>
    <mergeCell ref="A31:C31"/>
    <mergeCell ref="B32:C32"/>
    <mergeCell ref="B33:C33"/>
    <mergeCell ref="A34:C34"/>
    <mergeCell ref="A36:C36"/>
    <mergeCell ref="B37:C37"/>
    <mergeCell ref="B20:C20"/>
    <mergeCell ref="D20:E20"/>
    <mergeCell ref="A21:E21"/>
    <mergeCell ref="B22:C22"/>
    <mergeCell ref="B23:C23"/>
    <mergeCell ref="B24:C24"/>
    <mergeCell ref="B25:C25"/>
    <mergeCell ref="B26:C26"/>
    <mergeCell ref="B27:C27"/>
    <mergeCell ref="A14:E14"/>
    <mergeCell ref="A15:E15"/>
    <mergeCell ref="B16:C16"/>
    <mergeCell ref="D16:E16"/>
    <mergeCell ref="B17:C17"/>
    <mergeCell ref="D17:E17"/>
    <mergeCell ref="B18:C18"/>
    <mergeCell ref="D18:E18"/>
    <mergeCell ref="B19:C19"/>
    <mergeCell ref="D19:E19"/>
    <mergeCell ref="B9:C9"/>
    <mergeCell ref="D9:E9"/>
    <mergeCell ref="B10:C10"/>
    <mergeCell ref="D10:E10"/>
    <mergeCell ref="A11:E11"/>
    <mergeCell ref="B12:C12"/>
    <mergeCell ref="D12:E12"/>
    <mergeCell ref="B13:C13"/>
    <mergeCell ref="D13:E13"/>
    <mergeCell ref="A2:E2"/>
    <mergeCell ref="A3:E3"/>
    <mergeCell ref="A4:E4"/>
    <mergeCell ref="A5:E5"/>
    <mergeCell ref="A6:E6"/>
    <mergeCell ref="B7:C7"/>
    <mergeCell ref="D7:E7"/>
    <mergeCell ref="B8:C8"/>
    <mergeCell ref="D8:E8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6">
    <tabColor rgb="FFFF0000"/>
  </sheetPr>
  <dimension ref="A1:J1045"/>
  <sheetViews>
    <sheetView showGridLines="0" zoomScale="130" zoomScaleNormal="130" workbookViewId="0">
      <selection activeCell="E116" sqref="E116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43.85546875" style="24" customWidth="1"/>
    <col min="7" max="7" width="9.140625" style="24"/>
    <col min="8" max="8" width="9.42578125" style="24" customWidth="1"/>
    <col min="9" max="9" width="9.140625" style="24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x14ac:dyDescent="0.25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177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183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178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07" t="s">
        <v>102</v>
      </c>
      <c r="E16" s="107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36">
        <v>1966.52</v>
      </c>
      <c r="E17" s="137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40">
        <v>46082</v>
      </c>
      <c r="E19" s="141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1966.52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thickBot="1" x14ac:dyDescent="0.3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x14ac:dyDescent="0.25">
      <c r="A28" s="35" t="s">
        <v>34</v>
      </c>
      <c r="B28" s="115" t="s">
        <v>114</v>
      </c>
      <c r="C28" s="115"/>
      <c r="D28" s="38">
        <v>0</v>
      </c>
      <c r="E28" s="74">
        <f>D28*E23</f>
        <v>0</v>
      </c>
      <c r="F28" s="142" t="s">
        <v>190</v>
      </c>
    </row>
    <row r="29" spans="1:6" ht="13.5" customHeight="1" thickBot="1" x14ac:dyDescent="0.3">
      <c r="A29" s="114" t="s">
        <v>89</v>
      </c>
      <c r="B29" s="114"/>
      <c r="C29" s="114"/>
      <c r="D29" s="114"/>
      <c r="E29" s="78">
        <f>ROUND(SUM(E23:E28),2)</f>
        <v>1966.52</v>
      </c>
      <c r="F29" s="143"/>
    </row>
    <row r="30" spans="1:6" ht="13.5" customHeight="1" x14ac:dyDescent="0.25">
      <c r="A30" s="110" t="s">
        <v>115</v>
      </c>
      <c r="B30" s="110"/>
      <c r="C30" s="110"/>
      <c r="D30" s="110"/>
      <c r="E30" s="110"/>
      <c r="F30" s="27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163.81</v>
      </c>
      <c r="F32" s="31"/>
    </row>
    <row r="33" spans="1:6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218.48</v>
      </c>
      <c r="F33" s="31"/>
    </row>
    <row r="34" spans="1:6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ROUND($E$29*D34,2)</f>
        <v>382.29</v>
      </c>
      <c r="F34" s="31"/>
    </row>
    <row r="35" spans="1:6" s="26" customFormat="1" ht="13.5" customHeight="1" x14ac:dyDescent="0.25">
      <c r="A35" s="45"/>
      <c r="B35" s="46"/>
      <c r="C35" s="47"/>
      <c r="D35" s="43"/>
      <c r="E35" s="44"/>
      <c r="F35" s="31"/>
    </row>
    <row r="36" spans="1:6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6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158">
        <f>ROUND((E29+E34+E78)*D37,2)</f>
        <v>476.09</v>
      </c>
      <c r="F37" s="31"/>
    </row>
    <row r="38" spans="1:6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158">
        <f>ROUND((E29+E34+E78)*D38,2)</f>
        <v>59.51</v>
      </c>
      <c r="F38" s="31"/>
    </row>
    <row r="39" spans="1:6" s="26" customFormat="1" ht="13.5" customHeight="1" x14ac:dyDescent="0.25">
      <c r="A39" s="42" t="s">
        <v>10</v>
      </c>
      <c r="B39" s="125" t="s">
        <v>212</v>
      </c>
      <c r="C39" s="125"/>
      <c r="D39" s="38">
        <v>0.03</v>
      </c>
      <c r="E39" s="158">
        <f>ROUND((E29+E34+E78)*D39,2)</f>
        <v>71.41</v>
      </c>
      <c r="F39" s="31"/>
    </row>
    <row r="40" spans="1:6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158">
        <f>(E29+E34+E78)*D40</f>
        <v>35.706749999999992</v>
      </c>
      <c r="F40" s="31"/>
    </row>
    <row r="41" spans="1:6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158">
        <f>(E29+E34+E78)*D41</f>
        <v>23.804499999999997</v>
      </c>
      <c r="F41" s="31"/>
    </row>
    <row r="42" spans="1:6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158">
        <f>(E29+E34+E78)*D42</f>
        <v>14.282699999999998</v>
      </c>
      <c r="F42" s="31"/>
    </row>
    <row r="43" spans="1:6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158">
        <f>(E29+E34+E78)*D43</f>
        <v>4.7608999999999995</v>
      </c>
      <c r="F43" s="31"/>
    </row>
    <row r="44" spans="1:6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158">
        <f>ROUND((E29+E34+E78)*D44,2)</f>
        <v>190.44</v>
      </c>
      <c r="F44" s="31"/>
    </row>
    <row r="45" spans="1:6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ROUNDDOWN((SUM(E37:E44)),2)</f>
        <v>876</v>
      </c>
      <c r="F45" s="31"/>
    </row>
    <row r="46" spans="1:6" s="26" customFormat="1" ht="13.5" customHeight="1" x14ac:dyDescent="0.25">
      <c r="A46" s="114" t="s">
        <v>125</v>
      </c>
      <c r="B46" s="114"/>
      <c r="C46" s="114"/>
      <c r="D46" s="49"/>
      <c r="E46" s="36"/>
      <c r="F46" s="31"/>
    </row>
    <row r="47" spans="1:6" ht="13.5" customHeight="1" x14ac:dyDescent="0.2">
      <c r="A47" s="35" t="s">
        <v>6</v>
      </c>
      <c r="B47" s="115" t="s">
        <v>179</v>
      </c>
      <c r="C47" s="115"/>
      <c r="D47" s="115"/>
      <c r="E47" s="39">
        <f>(5*2*22)-6%*D17</f>
        <v>102.00880000000001</v>
      </c>
      <c r="F47" s="50"/>
    </row>
    <row r="48" spans="1:6" ht="13.5" customHeight="1" x14ac:dyDescent="0.25">
      <c r="A48" s="35" t="s">
        <v>8</v>
      </c>
      <c r="B48" s="115" t="s">
        <v>180</v>
      </c>
      <c r="C48" s="115"/>
      <c r="D48" s="115"/>
      <c r="E48" s="39">
        <f>(27*22)*0.9</f>
        <v>534.6</v>
      </c>
      <c r="F48" s="144"/>
    </row>
    <row r="49" spans="1:6" ht="13.5" customHeight="1" x14ac:dyDescent="0.25">
      <c r="A49" s="35" t="s">
        <v>10</v>
      </c>
      <c r="B49" s="115" t="s">
        <v>126</v>
      </c>
      <c r="C49" s="115"/>
      <c r="D49" s="115"/>
      <c r="E49" s="51">
        <v>0</v>
      </c>
      <c r="F49" s="144"/>
    </row>
    <row r="50" spans="1:6" ht="13.5" customHeight="1" x14ac:dyDescent="0.25">
      <c r="A50" s="35" t="s">
        <v>12</v>
      </c>
      <c r="B50" s="115" t="s">
        <v>127</v>
      </c>
      <c r="C50" s="115"/>
      <c r="D50" s="115"/>
      <c r="E50" s="52">
        <v>0</v>
      </c>
      <c r="F50" s="27"/>
    </row>
    <row r="51" spans="1:6" ht="13.5" customHeight="1" x14ac:dyDescent="0.25">
      <c r="A51" s="35" t="s">
        <v>14</v>
      </c>
      <c r="B51" s="115" t="s">
        <v>128</v>
      </c>
      <c r="C51" s="115"/>
      <c r="D51" s="115"/>
      <c r="E51" s="52">
        <v>22.7</v>
      </c>
      <c r="F51" s="27"/>
    </row>
    <row r="52" spans="1:6" ht="13.5" customHeight="1" x14ac:dyDescent="0.25">
      <c r="A52" s="35" t="s">
        <v>34</v>
      </c>
      <c r="B52" s="115" t="s">
        <v>114</v>
      </c>
      <c r="C52" s="115"/>
      <c r="D52" s="115"/>
      <c r="E52" s="52"/>
      <c r="F52" s="27"/>
    </row>
    <row r="53" spans="1:6" ht="13.5" customHeight="1" x14ac:dyDescent="0.25">
      <c r="A53" s="114" t="s">
        <v>89</v>
      </c>
      <c r="B53" s="114"/>
      <c r="C53" s="114"/>
      <c r="D53" s="114"/>
      <c r="E53" s="53">
        <f>ROUND(SUM(E47:E52),2)</f>
        <v>659.31</v>
      </c>
      <c r="F53" s="27"/>
    </row>
    <row r="54" spans="1:6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6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6" ht="13.5" customHeight="1" x14ac:dyDescent="0.25">
      <c r="A56" s="35" t="s">
        <v>21</v>
      </c>
      <c r="B56" s="115" t="s">
        <v>131</v>
      </c>
      <c r="C56" s="115"/>
      <c r="D56" s="115"/>
      <c r="E56" s="39">
        <f>E34</f>
        <v>382.29</v>
      </c>
      <c r="F56" s="27"/>
    </row>
    <row r="57" spans="1:6" ht="13.5" customHeight="1" x14ac:dyDescent="0.25">
      <c r="A57" s="35" t="s">
        <v>26</v>
      </c>
      <c r="B57" s="115" t="s">
        <v>132</v>
      </c>
      <c r="C57" s="115"/>
      <c r="D57" s="115"/>
      <c r="E57" s="39">
        <f>E45</f>
        <v>876</v>
      </c>
      <c r="F57" s="27"/>
    </row>
    <row r="58" spans="1:6" ht="13.5" customHeight="1" x14ac:dyDescent="0.25">
      <c r="A58" s="35" t="s">
        <v>41</v>
      </c>
      <c r="B58" s="115" t="s">
        <v>133</v>
      </c>
      <c r="C58" s="115"/>
      <c r="D58" s="115"/>
      <c r="E58" s="39">
        <f>E53</f>
        <v>659.31</v>
      </c>
      <c r="F58" s="27"/>
    </row>
    <row r="59" spans="1:6" ht="13.5" customHeight="1" x14ac:dyDescent="0.25">
      <c r="A59" s="35"/>
      <c r="B59" s="124" t="s">
        <v>89</v>
      </c>
      <c r="C59" s="124"/>
      <c r="D59" s="124"/>
      <c r="E59" s="44">
        <f>ROUND(SUM(E56:E58),2)</f>
        <v>1917.6</v>
      </c>
      <c r="F59" s="27"/>
    </row>
    <row r="60" spans="1:6" ht="13.5" customHeight="1" x14ac:dyDescent="0.25">
      <c r="A60" s="24"/>
      <c r="B60" s="24"/>
      <c r="C60" s="24"/>
      <c r="D60" s="24"/>
      <c r="E60" s="54"/>
      <c r="F60" s="27"/>
    </row>
    <row r="61" spans="1:6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6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39">
        <f>ROUND($E$29*D62,2)</f>
        <v>8.1999999999999993</v>
      </c>
      <c r="F62" s="27"/>
    </row>
    <row r="63" spans="1:6" ht="13.5" customHeight="1" x14ac:dyDescent="0.25">
      <c r="A63" s="42" t="s">
        <v>8</v>
      </c>
      <c r="B63" s="115" t="s">
        <v>135</v>
      </c>
      <c r="C63" s="115"/>
      <c r="D63" s="55">
        <v>3.3E-4</v>
      </c>
      <c r="E63" s="39">
        <f>E62*0.08</f>
        <v>0.65599999999999992</v>
      </c>
      <c r="F63" s="27"/>
    </row>
    <row r="64" spans="1:6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39">
        <f>ROUND($E$29*D64,2)</f>
        <v>3.15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39">
        <f>ROUND($E$29*D65,2)</f>
        <v>38.229999999999997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D65*D45</f>
        <v>7.1539200000000002E-3</v>
      </c>
      <c r="E66" s="39">
        <f>E65*D45</f>
        <v>14.06864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39">
        <f>E29*D67</f>
        <v>62.928640000000001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41">
        <f>SUM(E62:E67)</f>
        <v>127.23327999999999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158">
        <f t="shared" ref="E72:E77" si="0">ROUND($E$29*D72,2)</f>
        <v>18.21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158">
        <f t="shared" si="0"/>
        <v>10.93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158">
        <f t="shared" si="0"/>
        <v>0.55000000000000004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158">
        <f t="shared" si="0"/>
        <v>0.85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158">
        <f t="shared" si="0"/>
        <v>1.1000000000000001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38">
        <v>0</v>
      </c>
      <c r="E77" s="158">
        <f t="shared" si="0"/>
        <v>0</v>
      </c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31.640000000000004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6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6" ht="13.5" customHeight="1" x14ac:dyDescent="0.25">
      <c r="A82" s="56"/>
      <c r="B82" s="56"/>
      <c r="C82" s="56"/>
      <c r="D82" s="56"/>
      <c r="E82" s="57"/>
      <c r="F82" s="27"/>
    </row>
    <row r="83" spans="1:6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6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6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31.640000000000004</v>
      </c>
      <c r="F85" s="27"/>
    </row>
    <row r="86" spans="1:6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6" ht="13.5" customHeight="1" x14ac:dyDescent="0.25">
      <c r="A87" s="35"/>
      <c r="B87" s="107" t="s">
        <v>89</v>
      </c>
      <c r="C87" s="107"/>
      <c r="D87" s="107"/>
      <c r="E87" s="44">
        <f>SUM(E85:E86)</f>
        <v>31.640000000000004</v>
      </c>
      <c r="F87" s="27"/>
    </row>
    <row r="88" spans="1:6" ht="13.5" customHeight="1" x14ac:dyDescent="0.25">
      <c r="A88" s="56"/>
      <c r="B88" s="56"/>
      <c r="C88" s="56"/>
      <c r="D88" s="56"/>
      <c r="E88" s="57"/>
      <c r="F88" s="27"/>
    </row>
    <row r="89" spans="1:6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6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6" ht="13.5" customHeight="1" x14ac:dyDescent="0.25">
      <c r="A91" s="35" t="s">
        <v>6</v>
      </c>
      <c r="B91" s="115" t="s">
        <v>72</v>
      </c>
      <c r="C91" s="115"/>
      <c r="D91" s="115"/>
      <c r="E91" s="207">
        <f>'RIO DE JANEIRO'!E91</f>
        <v>33.864166666666669</v>
      </c>
      <c r="F91" s="27"/>
    </row>
    <row r="92" spans="1:6" ht="13.5" customHeight="1" x14ac:dyDescent="0.25">
      <c r="A92" s="35" t="s">
        <v>8</v>
      </c>
      <c r="B92" s="115" t="s">
        <v>73</v>
      </c>
      <c r="C92" s="115"/>
      <c r="D92" s="115"/>
      <c r="E92" s="52">
        <f>'RIO DE JANEIRO'!E92</f>
        <v>2.1825000000000001</v>
      </c>
      <c r="F92" s="27"/>
    </row>
    <row r="93" spans="1:6" ht="13.5" customHeight="1" x14ac:dyDescent="0.25">
      <c r="A93" s="35" t="s">
        <v>10</v>
      </c>
      <c r="B93" s="59" t="s">
        <v>74</v>
      </c>
      <c r="C93" s="60"/>
      <c r="D93" s="61"/>
      <c r="E93" s="52">
        <v>0</v>
      </c>
      <c r="F93" s="27"/>
    </row>
    <row r="94" spans="1:6" ht="13.5" customHeight="1" x14ac:dyDescent="0.25">
      <c r="A94" s="35" t="s">
        <v>12</v>
      </c>
      <c r="B94" s="115" t="s">
        <v>154</v>
      </c>
      <c r="C94" s="115"/>
      <c r="D94" s="115"/>
      <c r="E94" s="52">
        <v>0</v>
      </c>
      <c r="F94" s="62"/>
    </row>
    <row r="95" spans="1:6" ht="13.5" customHeight="1" x14ac:dyDescent="0.25">
      <c r="A95" s="114" t="s">
        <v>89</v>
      </c>
      <c r="B95" s="114"/>
      <c r="C95" s="114"/>
      <c r="D95" s="114"/>
      <c r="E95" s="53">
        <f>ROUNDDOWN((SUM(E91:E94)),2)</f>
        <v>36.04</v>
      </c>
      <c r="F95" s="27"/>
    </row>
    <row r="96" spans="1:6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v>0.05</v>
      </c>
      <c r="E99" s="159">
        <f>SUM(E29,E59,E68,E87,E95)*D99</f>
        <v>203.95166399999999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v>0.1</v>
      </c>
      <c r="E100" s="159">
        <f>(E114+E99)*D100</f>
        <v>428.29849439999998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0.14250000000000002</v>
      </c>
      <c r="E101" s="159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39">
        <f>SUM(E29,E59,E68,E87,E95,E99,E100)/(1-D101)*D102</f>
        <v>90.654433508571429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39">
        <f>SUM(E29,E59,E68,E87,E95,E99,E100)/(1-D101)*D103</f>
        <v>417.55981494857144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0.05</v>
      </c>
      <c r="E104" s="39">
        <f>SUM(E29,E59,E68,E87,E95,E99,E100)/(1-D101)*D104</f>
        <v>274.71040457142857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0.29249999999999998</v>
      </c>
      <c r="E106" s="41">
        <f>ROUND(SUM(E99:E104),2)</f>
        <v>1415.17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39">
        <f>E29</f>
        <v>1966.52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39">
        <f>E59</f>
        <v>1917.6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39">
        <f>E68</f>
        <v>127.23327999999999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39">
        <f>E87</f>
        <v>31.640000000000004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39">
        <f>E95</f>
        <v>36.04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44">
        <f>SUM(E109:E113)</f>
        <v>4079.0332799999996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44">
        <f>E106</f>
        <v>1415.17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163">
        <f>ROUND((E114+E99+E100)/(1-D101),2)</f>
        <v>5494.21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2">
    <mergeCell ref="A116:D116"/>
    <mergeCell ref="A117:D117"/>
    <mergeCell ref="F28:F29"/>
    <mergeCell ref="F48:F49"/>
    <mergeCell ref="A107:E107"/>
    <mergeCell ref="B108:D108"/>
    <mergeCell ref="B109:D109"/>
    <mergeCell ref="B110:D110"/>
    <mergeCell ref="B111:D111"/>
    <mergeCell ref="B112:D112"/>
    <mergeCell ref="B113:D113"/>
    <mergeCell ref="A114:D114"/>
    <mergeCell ref="B115:D115"/>
    <mergeCell ref="B98:C98"/>
    <mergeCell ref="B99:C99"/>
    <mergeCell ref="B100:C100"/>
    <mergeCell ref="A101:A104"/>
    <mergeCell ref="B101:C101"/>
    <mergeCell ref="B102:C102"/>
    <mergeCell ref="B103:C103"/>
    <mergeCell ref="B104:C104"/>
    <mergeCell ref="A106:C106"/>
    <mergeCell ref="B86:D86"/>
    <mergeCell ref="B87:D87"/>
    <mergeCell ref="A89:E89"/>
    <mergeCell ref="B90:D90"/>
    <mergeCell ref="B91:D91"/>
    <mergeCell ref="B92:D92"/>
    <mergeCell ref="B94:D94"/>
    <mergeCell ref="A95:D95"/>
    <mergeCell ref="A97:E97"/>
    <mergeCell ref="B76:C76"/>
    <mergeCell ref="B77:C77"/>
    <mergeCell ref="A78:C78"/>
    <mergeCell ref="B79:C79"/>
    <mergeCell ref="B80:C80"/>
    <mergeCell ref="A81:C81"/>
    <mergeCell ref="A83:E83"/>
    <mergeCell ref="A84:D84"/>
    <mergeCell ref="B85:D85"/>
    <mergeCell ref="B66:C66"/>
    <mergeCell ref="B67:C67"/>
    <mergeCell ref="A68:C68"/>
    <mergeCell ref="A70:E70"/>
    <mergeCell ref="B71:C71"/>
    <mergeCell ref="B72:C72"/>
    <mergeCell ref="B73:C73"/>
    <mergeCell ref="B74:C74"/>
    <mergeCell ref="B75:C75"/>
    <mergeCell ref="B56:D56"/>
    <mergeCell ref="B57:D57"/>
    <mergeCell ref="B58:D58"/>
    <mergeCell ref="B59:D59"/>
    <mergeCell ref="A61:E61"/>
    <mergeCell ref="B62:C62"/>
    <mergeCell ref="B63:C63"/>
    <mergeCell ref="B64:C64"/>
    <mergeCell ref="B65:C65"/>
    <mergeCell ref="B47:D47"/>
    <mergeCell ref="B48:D48"/>
    <mergeCell ref="B49:D49"/>
    <mergeCell ref="B50:D50"/>
    <mergeCell ref="B51:D51"/>
    <mergeCell ref="B52:D52"/>
    <mergeCell ref="A53:D53"/>
    <mergeCell ref="A54:E54"/>
    <mergeCell ref="A55:D55"/>
    <mergeCell ref="B38:C38"/>
    <mergeCell ref="B39:C39"/>
    <mergeCell ref="B40:C40"/>
    <mergeCell ref="B41:C41"/>
    <mergeCell ref="B42:C42"/>
    <mergeCell ref="B43:C43"/>
    <mergeCell ref="B44:C44"/>
    <mergeCell ref="A45:C45"/>
    <mergeCell ref="A46:C46"/>
    <mergeCell ref="B28:C28"/>
    <mergeCell ref="A29:D29"/>
    <mergeCell ref="A30:E30"/>
    <mergeCell ref="A31:C31"/>
    <mergeCell ref="B32:C32"/>
    <mergeCell ref="B33:C33"/>
    <mergeCell ref="A34:C34"/>
    <mergeCell ref="A36:C36"/>
    <mergeCell ref="B37:C37"/>
    <mergeCell ref="B20:C20"/>
    <mergeCell ref="D20:E20"/>
    <mergeCell ref="A21:E21"/>
    <mergeCell ref="B22:C22"/>
    <mergeCell ref="B23:C23"/>
    <mergeCell ref="B24:C24"/>
    <mergeCell ref="B25:C25"/>
    <mergeCell ref="B26:C26"/>
    <mergeCell ref="B27:C27"/>
    <mergeCell ref="A14:E14"/>
    <mergeCell ref="A15:E15"/>
    <mergeCell ref="B16:C16"/>
    <mergeCell ref="D16:E16"/>
    <mergeCell ref="B17:C17"/>
    <mergeCell ref="D17:E17"/>
    <mergeCell ref="B18:C18"/>
    <mergeCell ref="D18:E18"/>
    <mergeCell ref="B19:C19"/>
    <mergeCell ref="D19:E19"/>
    <mergeCell ref="B9:C9"/>
    <mergeCell ref="D9:E9"/>
    <mergeCell ref="B10:C10"/>
    <mergeCell ref="D10:E10"/>
    <mergeCell ref="A11:E11"/>
    <mergeCell ref="B12:C12"/>
    <mergeCell ref="D12:E12"/>
    <mergeCell ref="B13:C13"/>
    <mergeCell ref="D13:E13"/>
    <mergeCell ref="A2:E2"/>
    <mergeCell ref="A3:E3"/>
    <mergeCell ref="A4:E4"/>
    <mergeCell ref="A5:E5"/>
    <mergeCell ref="A6:E6"/>
    <mergeCell ref="B7:C7"/>
    <mergeCell ref="D7:E7"/>
    <mergeCell ref="B8:C8"/>
    <mergeCell ref="D8:E8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7EEE-0493-4A34-9D6B-B1D68AC767B4}">
  <sheetPr>
    <tabColor rgb="FFFF0000"/>
  </sheetPr>
  <dimension ref="A1:J1045"/>
  <sheetViews>
    <sheetView showGridLines="0" tabSelected="1" topLeftCell="A31" zoomScale="130" zoomScaleNormal="130" workbookViewId="0">
      <selection activeCell="A2" sqref="A2:E2"/>
    </sheetView>
  </sheetViews>
  <sheetFormatPr defaultColWidth="9.140625" defaultRowHeight="12" x14ac:dyDescent="0.25"/>
  <cols>
    <col min="1" max="1" width="6.5703125" style="21" customWidth="1"/>
    <col min="2" max="2" width="54.28515625" style="21" customWidth="1"/>
    <col min="3" max="3" width="17.28515625" style="22" customWidth="1"/>
    <col min="4" max="4" width="12" style="23" customWidth="1"/>
    <col min="5" max="5" width="20.42578125" style="21" customWidth="1"/>
    <col min="6" max="6" width="30.5703125" style="24" customWidth="1"/>
    <col min="7" max="7" width="9.140625" style="24"/>
    <col min="8" max="8" width="13.85546875" style="24" customWidth="1"/>
    <col min="9" max="9" width="9.140625" style="24"/>
    <col min="10" max="10" width="12.28515625" style="24" customWidth="1"/>
    <col min="11" max="16384" width="9.140625" style="24"/>
  </cols>
  <sheetData>
    <row r="1" spans="1:6" ht="13.5" customHeight="1" x14ac:dyDescent="0.25">
      <c r="A1" s="24"/>
      <c r="B1" s="25"/>
      <c r="C1" s="25"/>
      <c r="D1" s="26"/>
      <c r="E1" s="25"/>
      <c r="F1" s="27"/>
    </row>
    <row r="2" spans="1:6" ht="13.5" customHeight="1" x14ac:dyDescent="0.25">
      <c r="A2" s="108" t="s">
        <v>0</v>
      </c>
      <c r="B2" s="108"/>
      <c r="C2" s="108"/>
      <c r="D2" s="108"/>
      <c r="E2" s="108"/>
      <c r="F2" s="27"/>
    </row>
    <row r="3" spans="1:6" ht="13.5" customHeight="1" x14ac:dyDescent="0.25">
      <c r="A3" s="109"/>
      <c r="B3" s="109"/>
      <c r="C3" s="109"/>
      <c r="D3" s="109"/>
      <c r="E3" s="109"/>
      <c r="F3" s="27"/>
    </row>
    <row r="4" spans="1:6" ht="13.5" customHeight="1" thickBot="1" x14ac:dyDescent="0.3">
      <c r="A4" s="110"/>
      <c r="B4" s="110"/>
      <c r="C4" s="110"/>
      <c r="D4" s="110"/>
      <c r="E4" s="110"/>
      <c r="F4" s="27"/>
    </row>
    <row r="5" spans="1:6" ht="13.5" customHeight="1" x14ac:dyDescent="0.25">
      <c r="A5" s="111"/>
      <c r="B5" s="111"/>
      <c r="C5" s="111"/>
      <c r="D5" s="111"/>
      <c r="E5" s="111"/>
      <c r="F5" s="27"/>
    </row>
    <row r="6" spans="1:6" ht="13.5" customHeight="1" x14ac:dyDescent="0.25">
      <c r="A6" s="106"/>
      <c r="B6" s="106"/>
      <c r="C6" s="106"/>
      <c r="D6" s="106"/>
      <c r="E6" s="106"/>
      <c r="F6" s="27"/>
    </row>
    <row r="7" spans="1:6" ht="13.5" customHeight="1" x14ac:dyDescent="0.25">
      <c r="A7" s="28" t="s">
        <v>6</v>
      </c>
      <c r="B7" s="112" t="s">
        <v>90</v>
      </c>
      <c r="C7" s="112"/>
      <c r="D7" s="113"/>
      <c r="E7" s="113"/>
      <c r="F7" s="29"/>
    </row>
    <row r="8" spans="1:6" ht="13.5" customHeight="1" x14ac:dyDescent="0.25">
      <c r="A8" s="30" t="s">
        <v>8</v>
      </c>
      <c r="B8" s="106" t="s">
        <v>91</v>
      </c>
      <c r="C8" s="106"/>
      <c r="D8" s="107" t="s">
        <v>214</v>
      </c>
      <c r="E8" s="107"/>
      <c r="F8" s="31"/>
    </row>
    <row r="9" spans="1:6" ht="13.5" customHeight="1" x14ac:dyDescent="0.25">
      <c r="A9" s="30" t="s">
        <v>10</v>
      </c>
      <c r="B9" s="106" t="s">
        <v>93</v>
      </c>
      <c r="C9" s="106"/>
      <c r="D9" s="107" t="s">
        <v>183</v>
      </c>
      <c r="E9" s="107"/>
      <c r="F9" s="31"/>
    </row>
    <row r="10" spans="1:6" ht="13.5" customHeight="1" x14ac:dyDescent="0.25">
      <c r="A10" s="30" t="s">
        <v>12</v>
      </c>
      <c r="B10" s="106" t="s">
        <v>94</v>
      </c>
      <c r="C10" s="106"/>
      <c r="D10" s="107">
        <v>24</v>
      </c>
      <c r="E10" s="107"/>
      <c r="F10" s="31"/>
    </row>
    <row r="11" spans="1:6" ht="13.5" customHeight="1" x14ac:dyDescent="0.25">
      <c r="A11" s="117" t="s">
        <v>95</v>
      </c>
      <c r="B11" s="117"/>
      <c r="C11" s="117"/>
      <c r="D11" s="117"/>
      <c r="E11" s="117"/>
      <c r="F11" s="31"/>
    </row>
    <row r="12" spans="1:6" ht="12.75" customHeight="1" x14ac:dyDescent="0.25">
      <c r="A12" s="32"/>
      <c r="B12" s="118" t="s">
        <v>96</v>
      </c>
      <c r="C12" s="118"/>
      <c r="D12" s="119" t="s">
        <v>97</v>
      </c>
      <c r="E12" s="119"/>
      <c r="F12" s="31"/>
    </row>
    <row r="13" spans="1:6" ht="15" customHeight="1" x14ac:dyDescent="0.25">
      <c r="A13" s="33"/>
      <c r="B13" s="120" t="s">
        <v>98</v>
      </c>
      <c r="C13" s="120"/>
      <c r="D13" s="121">
        <v>1</v>
      </c>
      <c r="E13" s="121"/>
      <c r="F13" s="31"/>
    </row>
    <row r="14" spans="1:6" s="1" customFormat="1" ht="13.5" customHeight="1" x14ac:dyDescent="0.25">
      <c r="A14" s="122" t="s">
        <v>178</v>
      </c>
      <c r="B14" s="122"/>
      <c r="C14" s="122"/>
      <c r="D14" s="122"/>
      <c r="E14" s="122"/>
      <c r="F14" s="34"/>
    </row>
    <row r="15" spans="1:6" ht="13.5" customHeight="1" x14ac:dyDescent="0.25">
      <c r="A15" s="114" t="s">
        <v>100</v>
      </c>
      <c r="B15" s="114"/>
      <c r="C15" s="114"/>
      <c r="D15" s="114"/>
      <c r="E15" s="114"/>
      <c r="F15" s="27"/>
    </row>
    <row r="16" spans="1:6" ht="13.5" customHeight="1" x14ac:dyDescent="0.25">
      <c r="A16" s="35">
        <v>1</v>
      </c>
      <c r="B16" s="115" t="s">
        <v>101</v>
      </c>
      <c r="C16" s="115"/>
      <c r="D16" s="147" t="s">
        <v>102</v>
      </c>
      <c r="E16" s="148"/>
      <c r="F16" s="27"/>
    </row>
    <row r="17" spans="1:6" ht="13.5" customHeight="1" x14ac:dyDescent="0.25">
      <c r="A17" s="35">
        <v>2</v>
      </c>
      <c r="B17" s="115" t="s">
        <v>103</v>
      </c>
      <c r="C17" s="115"/>
      <c r="D17" s="136">
        <v>1966.52</v>
      </c>
      <c r="E17" s="137"/>
      <c r="F17" s="27"/>
    </row>
    <row r="18" spans="1:6" ht="13.5" customHeight="1" x14ac:dyDescent="0.25">
      <c r="A18" s="35">
        <v>3</v>
      </c>
      <c r="B18" s="115" t="s">
        <v>104</v>
      </c>
      <c r="C18" s="115"/>
      <c r="D18" s="107" t="s">
        <v>102</v>
      </c>
      <c r="E18" s="107"/>
      <c r="F18" s="27"/>
    </row>
    <row r="19" spans="1:6" ht="13.5" customHeight="1" x14ac:dyDescent="0.25">
      <c r="A19" s="35">
        <v>4</v>
      </c>
      <c r="B19" s="115" t="s">
        <v>105</v>
      </c>
      <c r="C19" s="115"/>
      <c r="D19" s="138">
        <v>46082</v>
      </c>
      <c r="E19" s="138"/>
      <c r="F19" s="27"/>
    </row>
    <row r="20" spans="1:6" ht="13.5" customHeight="1" x14ac:dyDescent="0.25">
      <c r="A20" s="35">
        <v>5</v>
      </c>
      <c r="B20" s="115" t="s">
        <v>106</v>
      </c>
      <c r="C20" s="115"/>
      <c r="D20" s="149" t="s">
        <v>211</v>
      </c>
      <c r="E20" s="149"/>
      <c r="F20" s="27"/>
    </row>
    <row r="21" spans="1:6" ht="13.5" customHeight="1" x14ac:dyDescent="0.25">
      <c r="A21" s="110" t="s">
        <v>107</v>
      </c>
      <c r="B21" s="110"/>
      <c r="C21" s="110"/>
      <c r="D21" s="110"/>
      <c r="E21" s="110"/>
      <c r="F21" s="27"/>
    </row>
    <row r="22" spans="1:6" ht="13.5" customHeight="1" x14ac:dyDescent="0.25">
      <c r="A22" s="36">
        <v>1</v>
      </c>
      <c r="B22" s="114" t="s">
        <v>4</v>
      </c>
      <c r="C22" s="114"/>
      <c r="D22" s="37" t="s">
        <v>108</v>
      </c>
      <c r="E22" s="36" t="s">
        <v>5</v>
      </c>
      <c r="F22" s="27"/>
    </row>
    <row r="23" spans="1:6" ht="13.5" customHeight="1" x14ac:dyDescent="0.25">
      <c r="A23" s="35" t="s">
        <v>6</v>
      </c>
      <c r="B23" s="115" t="s">
        <v>109</v>
      </c>
      <c r="C23" s="115"/>
      <c r="D23" s="38"/>
      <c r="E23" s="76">
        <v>1966.52</v>
      </c>
      <c r="F23" s="27"/>
    </row>
    <row r="24" spans="1:6" ht="13.5" customHeight="1" x14ac:dyDescent="0.25">
      <c r="A24" s="35" t="s">
        <v>8</v>
      </c>
      <c r="B24" s="115" t="s">
        <v>110</v>
      </c>
      <c r="C24" s="115"/>
      <c r="D24" s="38">
        <v>0</v>
      </c>
      <c r="E24" s="39">
        <v>0</v>
      </c>
      <c r="F24" s="40"/>
    </row>
    <row r="25" spans="1:6" ht="13.5" customHeight="1" x14ac:dyDescent="0.25">
      <c r="A25" s="35" t="s">
        <v>10</v>
      </c>
      <c r="B25" s="115" t="s">
        <v>111</v>
      </c>
      <c r="C25" s="115"/>
      <c r="D25" s="38">
        <v>0</v>
      </c>
      <c r="E25" s="39">
        <v>0</v>
      </c>
      <c r="F25" s="27"/>
    </row>
    <row r="26" spans="1:6" ht="13.5" customHeight="1" x14ac:dyDescent="0.25">
      <c r="A26" s="35" t="s">
        <v>12</v>
      </c>
      <c r="B26" s="115" t="s">
        <v>112</v>
      </c>
      <c r="C26" s="115"/>
      <c r="D26" s="38">
        <v>0</v>
      </c>
      <c r="E26" s="39">
        <v>0</v>
      </c>
      <c r="F26" s="27"/>
    </row>
    <row r="27" spans="1:6" ht="13.5" customHeight="1" x14ac:dyDescent="0.25">
      <c r="A27" s="35" t="s">
        <v>14</v>
      </c>
      <c r="B27" s="115" t="s">
        <v>113</v>
      </c>
      <c r="C27" s="115"/>
      <c r="D27" s="38">
        <v>0</v>
      </c>
      <c r="E27" s="39">
        <v>0</v>
      </c>
      <c r="F27" s="27"/>
    </row>
    <row r="28" spans="1:6" ht="13.5" customHeight="1" x14ac:dyDescent="0.25">
      <c r="A28" s="35" t="s">
        <v>34</v>
      </c>
      <c r="B28" s="115" t="s">
        <v>114</v>
      </c>
      <c r="C28" s="115"/>
      <c r="D28" s="38">
        <v>0</v>
      </c>
      <c r="E28" s="39">
        <f>D28*E23</f>
        <v>0</v>
      </c>
      <c r="F28" s="27"/>
    </row>
    <row r="29" spans="1:6" ht="13.5" customHeight="1" x14ac:dyDescent="0.25">
      <c r="A29" s="114" t="s">
        <v>89</v>
      </c>
      <c r="B29" s="114"/>
      <c r="C29" s="114"/>
      <c r="D29" s="114"/>
      <c r="E29" s="76">
        <f>ROUND(SUM(E23:E28),2)</f>
        <v>1966.52</v>
      </c>
      <c r="F29" s="27"/>
    </row>
    <row r="30" spans="1:6" ht="13.5" customHeight="1" x14ac:dyDescent="0.25">
      <c r="A30" s="110" t="s">
        <v>115</v>
      </c>
      <c r="B30" s="110"/>
      <c r="C30" s="110"/>
      <c r="D30" s="110"/>
      <c r="E30" s="110"/>
      <c r="F30" s="27"/>
    </row>
    <row r="31" spans="1:6" s="26" customFormat="1" ht="13.5" customHeight="1" x14ac:dyDescent="0.25">
      <c r="A31" s="114" t="s">
        <v>116</v>
      </c>
      <c r="B31" s="114"/>
      <c r="C31" s="114"/>
      <c r="D31" s="37" t="s">
        <v>108</v>
      </c>
      <c r="E31" s="36" t="s">
        <v>117</v>
      </c>
      <c r="F31" s="31"/>
    </row>
    <row r="32" spans="1:6" s="26" customFormat="1" ht="13.5" customHeight="1" x14ac:dyDescent="0.25">
      <c r="A32" s="42" t="s">
        <v>6</v>
      </c>
      <c r="B32" s="125" t="s">
        <v>118</v>
      </c>
      <c r="C32" s="125"/>
      <c r="D32" s="38">
        <v>8.3299999999999999E-2</v>
      </c>
      <c r="E32" s="39">
        <f>ROUND($E$29*D32,2)</f>
        <v>163.81</v>
      </c>
      <c r="F32" s="31"/>
    </row>
    <row r="33" spans="1:6" s="26" customFormat="1" ht="13.5" customHeight="1" x14ac:dyDescent="0.25">
      <c r="A33" s="42" t="s">
        <v>8</v>
      </c>
      <c r="B33" s="125" t="s">
        <v>119</v>
      </c>
      <c r="C33" s="125"/>
      <c r="D33" s="38">
        <v>0.1111</v>
      </c>
      <c r="E33" s="39">
        <f>ROUND($E$29*D33,2)</f>
        <v>218.48</v>
      </c>
      <c r="F33" s="31"/>
    </row>
    <row r="34" spans="1:6" s="26" customFormat="1" ht="13.5" customHeight="1" x14ac:dyDescent="0.25">
      <c r="A34" s="126" t="s">
        <v>120</v>
      </c>
      <c r="B34" s="126"/>
      <c r="C34" s="126"/>
      <c r="D34" s="43">
        <f>SUM(D32:D33)</f>
        <v>0.19440000000000002</v>
      </c>
      <c r="E34" s="44">
        <f>ROUND($E$29*D34,2)</f>
        <v>382.29</v>
      </c>
      <c r="F34" s="31"/>
    </row>
    <row r="35" spans="1:6" s="26" customFormat="1" ht="13.5" customHeight="1" x14ac:dyDescent="0.25">
      <c r="A35" s="45"/>
      <c r="B35" s="46"/>
      <c r="C35" s="47"/>
      <c r="D35" s="43"/>
      <c r="E35" s="44"/>
      <c r="F35" s="31"/>
    </row>
    <row r="36" spans="1:6" s="26" customFormat="1" ht="13.5" customHeight="1" x14ac:dyDescent="0.25">
      <c r="A36" s="114" t="s">
        <v>121</v>
      </c>
      <c r="B36" s="114"/>
      <c r="C36" s="114"/>
      <c r="D36" s="37" t="s">
        <v>108</v>
      </c>
      <c r="E36" s="36" t="s">
        <v>117</v>
      </c>
      <c r="F36" s="31"/>
    </row>
    <row r="37" spans="1:6" s="26" customFormat="1" ht="13.5" customHeight="1" x14ac:dyDescent="0.25">
      <c r="A37" s="42" t="s">
        <v>6</v>
      </c>
      <c r="B37" s="125" t="s">
        <v>29</v>
      </c>
      <c r="C37" s="125"/>
      <c r="D37" s="38">
        <v>0.2</v>
      </c>
      <c r="E37" s="39">
        <f>ROUND((E29+E34+E78)*D37,2)</f>
        <v>476.09</v>
      </c>
      <c r="F37" s="31"/>
    </row>
    <row r="38" spans="1:6" s="26" customFormat="1" ht="13.5" customHeight="1" x14ac:dyDescent="0.25">
      <c r="A38" s="42" t="s">
        <v>8</v>
      </c>
      <c r="B38" s="125" t="s">
        <v>30</v>
      </c>
      <c r="C38" s="125"/>
      <c r="D38" s="38">
        <v>2.5000000000000001E-2</v>
      </c>
      <c r="E38" s="39">
        <f>ROUND((E29+E34+E78)*D38,2)</f>
        <v>59.51</v>
      </c>
      <c r="F38" s="31"/>
    </row>
    <row r="39" spans="1:6" s="26" customFormat="1" ht="13.5" customHeight="1" x14ac:dyDescent="0.25">
      <c r="A39" s="42" t="s">
        <v>10</v>
      </c>
      <c r="B39" s="125" t="s">
        <v>213</v>
      </c>
      <c r="C39" s="125"/>
      <c r="D39" s="38">
        <v>0.03</v>
      </c>
      <c r="E39" s="39">
        <f>ROUND((E29+E34+E78)*D39,2)</f>
        <v>71.41</v>
      </c>
      <c r="F39" s="31"/>
    </row>
    <row r="40" spans="1:6" s="26" customFormat="1" ht="13.5" customHeight="1" x14ac:dyDescent="0.25">
      <c r="A40" s="42" t="s">
        <v>12</v>
      </c>
      <c r="B40" s="125" t="s">
        <v>123</v>
      </c>
      <c r="C40" s="125"/>
      <c r="D40" s="38">
        <v>1.4999999999999999E-2</v>
      </c>
      <c r="E40" s="39">
        <f>(E29+E34+E78)*D40</f>
        <v>35.706749999999992</v>
      </c>
      <c r="F40" s="31"/>
    </row>
    <row r="41" spans="1:6" s="26" customFormat="1" ht="13.5" customHeight="1" x14ac:dyDescent="0.25">
      <c r="A41" s="42" t="s">
        <v>14</v>
      </c>
      <c r="B41" s="125" t="s">
        <v>124</v>
      </c>
      <c r="C41" s="125"/>
      <c r="D41" s="38">
        <v>0.01</v>
      </c>
      <c r="E41" s="39">
        <f>(E29+E34+E78)*D41</f>
        <v>23.804499999999997</v>
      </c>
      <c r="F41" s="31"/>
    </row>
    <row r="42" spans="1:6" s="26" customFormat="1" ht="13.5" customHeight="1" x14ac:dyDescent="0.25">
      <c r="A42" s="42" t="s">
        <v>34</v>
      </c>
      <c r="B42" s="125" t="s">
        <v>35</v>
      </c>
      <c r="C42" s="125"/>
      <c r="D42" s="38">
        <v>6.0000000000000001E-3</v>
      </c>
      <c r="E42" s="39">
        <f>(E29+E34+E78)*D42</f>
        <v>14.282699999999998</v>
      </c>
      <c r="F42" s="31"/>
    </row>
    <row r="43" spans="1:6" s="26" customFormat="1" ht="13.5" customHeight="1" x14ac:dyDescent="0.25">
      <c r="A43" s="42" t="s">
        <v>16</v>
      </c>
      <c r="B43" s="125" t="s">
        <v>36</v>
      </c>
      <c r="C43" s="125"/>
      <c r="D43" s="38">
        <v>2E-3</v>
      </c>
      <c r="E43" s="39">
        <f>(E29+E34+E78)*D43</f>
        <v>4.7608999999999995</v>
      </c>
      <c r="F43" s="31"/>
    </row>
    <row r="44" spans="1:6" s="26" customFormat="1" ht="13.5" customHeight="1" x14ac:dyDescent="0.25">
      <c r="A44" s="42" t="s">
        <v>37</v>
      </c>
      <c r="B44" s="125" t="s">
        <v>38</v>
      </c>
      <c r="C44" s="125"/>
      <c r="D44" s="38">
        <v>0.08</v>
      </c>
      <c r="E44" s="39">
        <f>ROUND((E29+E34+E78)*D44,2)</f>
        <v>190.44</v>
      </c>
      <c r="F44" s="31"/>
    </row>
    <row r="45" spans="1:6" s="26" customFormat="1" ht="13.5" customHeight="1" x14ac:dyDescent="0.25">
      <c r="A45" s="114" t="s">
        <v>89</v>
      </c>
      <c r="B45" s="114"/>
      <c r="C45" s="114"/>
      <c r="D45" s="48">
        <f>SUM(D37:D44)</f>
        <v>0.36800000000000005</v>
      </c>
      <c r="E45" s="41">
        <f>ROUNDDOWN((SUM(E37:E44)),2)</f>
        <v>876</v>
      </c>
      <c r="F45" s="31"/>
    </row>
    <row r="46" spans="1:6" s="26" customFormat="1" ht="13.5" customHeight="1" x14ac:dyDescent="0.25">
      <c r="A46" s="114" t="s">
        <v>125</v>
      </c>
      <c r="B46" s="114"/>
      <c r="C46" s="114"/>
      <c r="D46" s="49"/>
      <c r="E46" s="36"/>
      <c r="F46" s="146"/>
    </row>
    <row r="47" spans="1:6" ht="13.5" customHeight="1" x14ac:dyDescent="0.25">
      <c r="A47" s="35" t="s">
        <v>6</v>
      </c>
      <c r="B47" s="115" t="s">
        <v>206</v>
      </c>
      <c r="C47" s="115"/>
      <c r="D47" s="115"/>
      <c r="E47" s="150">
        <f>(3.5*2*22)-6%*D17</f>
        <v>36.008800000000008</v>
      </c>
      <c r="F47" s="146"/>
    </row>
    <row r="48" spans="1:6" ht="13.5" customHeight="1" x14ac:dyDescent="0.25">
      <c r="A48" s="35" t="s">
        <v>8</v>
      </c>
      <c r="B48" s="115" t="s">
        <v>180</v>
      </c>
      <c r="C48" s="115"/>
      <c r="D48" s="115"/>
      <c r="E48" s="150">
        <f>(27*22)*0.9</f>
        <v>534.6</v>
      </c>
      <c r="F48" s="27"/>
    </row>
    <row r="49" spans="1:6" ht="13.5" customHeight="1" x14ac:dyDescent="0.25">
      <c r="A49" s="35" t="s">
        <v>10</v>
      </c>
      <c r="B49" s="115" t="s">
        <v>126</v>
      </c>
      <c r="C49" s="115"/>
      <c r="D49" s="115"/>
      <c r="E49" s="150">
        <v>0</v>
      </c>
      <c r="F49" s="27"/>
    </row>
    <row r="50" spans="1:6" ht="13.5" customHeight="1" x14ac:dyDescent="0.25">
      <c r="A50" s="35" t="s">
        <v>12</v>
      </c>
      <c r="B50" s="115" t="s">
        <v>127</v>
      </c>
      <c r="C50" s="115"/>
      <c r="D50" s="115"/>
      <c r="E50" s="150">
        <v>0</v>
      </c>
      <c r="F50" s="27"/>
    </row>
    <row r="51" spans="1:6" ht="13.5" customHeight="1" x14ac:dyDescent="0.25">
      <c r="A51" s="35" t="s">
        <v>14</v>
      </c>
      <c r="B51" s="115" t="s">
        <v>128</v>
      </c>
      <c r="C51" s="115"/>
      <c r="D51" s="115"/>
      <c r="E51" s="150">
        <v>22.7</v>
      </c>
      <c r="F51" s="145"/>
    </row>
    <row r="52" spans="1:6" ht="13.5" customHeight="1" x14ac:dyDescent="0.25">
      <c r="A52" s="35" t="s">
        <v>34</v>
      </c>
      <c r="B52" s="115" t="s">
        <v>114</v>
      </c>
      <c r="C52" s="115"/>
      <c r="D52" s="115"/>
      <c r="E52" s="39"/>
      <c r="F52" s="145"/>
    </row>
    <row r="53" spans="1:6" ht="13.5" customHeight="1" x14ac:dyDescent="0.25">
      <c r="A53" s="114" t="s">
        <v>89</v>
      </c>
      <c r="B53" s="114"/>
      <c r="C53" s="114"/>
      <c r="D53" s="114"/>
      <c r="E53" s="41">
        <f>ROUND(SUM(E47:E52),2)</f>
        <v>593.30999999999995</v>
      </c>
      <c r="F53" s="27"/>
    </row>
    <row r="54" spans="1:6" ht="13.5" customHeight="1" x14ac:dyDescent="0.25">
      <c r="A54" s="114" t="s">
        <v>129</v>
      </c>
      <c r="B54" s="114"/>
      <c r="C54" s="114"/>
      <c r="D54" s="114"/>
      <c r="E54" s="114"/>
      <c r="F54" s="27"/>
    </row>
    <row r="55" spans="1:6" ht="13.5" customHeight="1" x14ac:dyDescent="0.25">
      <c r="A55" s="114" t="s">
        <v>130</v>
      </c>
      <c r="B55" s="114"/>
      <c r="C55" s="114"/>
      <c r="D55" s="114"/>
      <c r="E55" s="36"/>
      <c r="F55" s="27"/>
    </row>
    <row r="56" spans="1:6" ht="13.5" customHeight="1" x14ac:dyDescent="0.25">
      <c r="A56" s="35" t="s">
        <v>21</v>
      </c>
      <c r="B56" s="115" t="s">
        <v>131</v>
      </c>
      <c r="C56" s="115"/>
      <c r="D56" s="115"/>
      <c r="E56" s="39">
        <f>E34</f>
        <v>382.29</v>
      </c>
      <c r="F56" s="27"/>
    </row>
    <row r="57" spans="1:6" ht="13.5" customHeight="1" x14ac:dyDescent="0.25">
      <c r="A57" s="35" t="s">
        <v>26</v>
      </c>
      <c r="B57" s="115" t="s">
        <v>132</v>
      </c>
      <c r="C57" s="115"/>
      <c r="D57" s="115"/>
      <c r="E57" s="39">
        <f>E45</f>
        <v>876</v>
      </c>
      <c r="F57" s="27"/>
    </row>
    <row r="58" spans="1:6" ht="13.5" customHeight="1" x14ac:dyDescent="0.25">
      <c r="A58" s="35" t="s">
        <v>41</v>
      </c>
      <c r="B58" s="115" t="s">
        <v>133</v>
      </c>
      <c r="C58" s="115"/>
      <c r="D58" s="115"/>
      <c r="E58" s="39">
        <f>E53</f>
        <v>593.30999999999995</v>
      </c>
      <c r="F58" s="27"/>
    </row>
    <row r="59" spans="1:6" ht="13.5" customHeight="1" x14ac:dyDescent="0.25">
      <c r="A59" s="35"/>
      <c r="B59" s="124" t="s">
        <v>89</v>
      </c>
      <c r="C59" s="124"/>
      <c r="D59" s="124"/>
      <c r="E59" s="44">
        <f>ROUND(SUM(E56:E58),2)</f>
        <v>1851.6</v>
      </c>
      <c r="F59" s="27"/>
    </row>
    <row r="60" spans="1:6" ht="13.5" customHeight="1" x14ac:dyDescent="0.25">
      <c r="A60" s="24"/>
      <c r="B60" s="24"/>
      <c r="C60" s="24"/>
      <c r="D60" s="24"/>
      <c r="E60" s="54"/>
      <c r="F60" s="27"/>
    </row>
    <row r="61" spans="1:6" ht="13.5" customHeight="1" x14ac:dyDescent="0.25">
      <c r="A61" s="110" t="s">
        <v>134</v>
      </c>
      <c r="B61" s="110"/>
      <c r="C61" s="110"/>
      <c r="D61" s="110"/>
      <c r="E61" s="110"/>
      <c r="F61" s="27"/>
    </row>
    <row r="62" spans="1:6" ht="13.5" customHeight="1" x14ac:dyDescent="0.25">
      <c r="A62" s="42" t="s">
        <v>6</v>
      </c>
      <c r="B62" s="125" t="s">
        <v>50</v>
      </c>
      <c r="C62" s="125"/>
      <c r="D62" s="55">
        <v>4.1700000000000001E-3</v>
      </c>
      <c r="E62" s="158">
        <f>ROUND($E$29*D62,2)</f>
        <v>8.1999999999999993</v>
      </c>
      <c r="F62" s="27"/>
    </row>
    <row r="63" spans="1:6" ht="13.5" customHeight="1" x14ac:dyDescent="0.25">
      <c r="A63" s="42" t="s">
        <v>8</v>
      </c>
      <c r="B63" s="115" t="s">
        <v>135</v>
      </c>
      <c r="C63" s="115"/>
      <c r="D63" s="55">
        <v>3.3E-4</v>
      </c>
      <c r="E63" s="158">
        <f>E62*0.08</f>
        <v>0.65599999999999992</v>
      </c>
      <c r="F63" s="27"/>
    </row>
    <row r="64" spans="1:6" ht="13.5" customHeight="1" x14ac:dyDescent="0.25">
      <c r="A64" s="42" t="s">
        <v>10</v>
      </c>
      <c r="B64" s="115" t="s">
        <v>136</v>
      </c>
      <c r="C64" s="115"/>
      <c r="D64" s="55">
        <v>1.6000000000000001E-3</v>
      </c>
      <c r="E64" s="158">
        <f>ROUND($E$29*D64,2)</f>
        <v>3.15</v>
      </c>
      <c r="F64" s="27"/>
    </row>
    <row r="65" spans="1:6" ht="13.5" customHeight="1" x14ac:dyDescent="0.25">
      <c r="A65" s="42" t="s">
        <v>12</v>
      </c>
      <c r="B65" s="115" t="s">
        <v>137</v>
      </c>
      <c r="C65" s="115"/>
      <c r="D65" s="55">
        <v>1.9439999999999999E-2</v>
      </c>
      <c r="E65" s="158">
        <f>ROUND($E$29*D65,2)</f>
        <v>38.229999999999997</v>
      </c>
      <c r="F65" s="27"/>
    </row>
    <row r="66" spans="1:6" ht="13.5" customHeight="1" x14ac:dyDescent="0.25">
      <c r="A66" s="42" t="s">
        <v>14</v>
      </c>
      <c r="B66" s="115" t="s">
        <v>138</v>
      </c>
      <c r="C66" s="115"/>
      <c r="D66" s="55">
        <f>D65*D45</f>
        <v>7.1539200000000002E-3</v>
      </c>
      <c r="E66" s="158">
        <f>E65*D45</f>
        <v>14.06864</v>
      </c>
      <c r="F66" s="27"/>
    </row>
    <row r="67" spans="1:6" ht="13.5" customHeight="1" x14ac:dyDescent="0.25">
      <c r="A67" s="42" t="s">
        <v>34</v>
      </c>
      <c r="B67" s="115" t="s">
        <v>139</v>
      </c>
      <c r="C67" s="115"/>
      <c r="D67" s="55">
        <v>3.2000000000000001E-2</v>
      </c>
      <c r="E67" s="158">
        <f>E29*D67</f>
        <v>62.928640000000001</v>
      </c>
      <c r="F67" s="27"/>
    </row>
    <row r="68" spans="1:6" ht="13.5" customHeight="1" x14ac:dyDescent="0.25">
      <c r="A68" s="114" t="s">
        <v>89</v>
      </c>
      <c r="B68" s="114"/>
      <c r="C68" s="114"/>
      <c r="D68" s="48">
        <f>SUM(D62:D67)</f>
        <v>6.4693920000000002E-2</v>
      </c>
      <c r="E68" s="41">
        <f>ROUNDUP((SUM(E62:E67)),2)</f>
        <v>127.24000000000001</v>
      </c>
      <c r="F68" s="27"/>
    </row>
    <row r="69" spans="1:6" ht="13.5" customHeight="1" x14ac:dyDescent="0.25">
      <c r="A69" s="24"/>
      <c r="B69" s="24"/>
      <c r="C69" s="24"/>
      <c r="D69" s="24"/>
      <c r="E69" s="54"/>
      <c r="F69" s="27"/>
    </row>
    <row r="70" spans="1:6" ht="13.5" customHeight="1" x14ac:dyDescent="0.25">
      <c r="A70" s="110" t="s">
        <v>140</v>
      </c>
      <c r="B70" s="110"/>
      <c r="C70" s="110"/>
      <c r="D70" s="110"/>
      <c r="E70" s="110"/>
      <c r="F70" s="27"/>
    </row>
    <row r="71" spans="1:6" ht="13.5" customHeight="1" x14ac:dyDescent="0.25">
      <c r="A71" s="36" t="s">
        <v>58</v>
      </c>
      <c r="B71" s="127" t="s">
        <v>141</v>
      </c>
      <c r="C71" s="127"/>
      <c r="D71" s="37" t="s">
        <v>108</v>
      </c>
      <c r="E71" s="36" t="s">
        <v>117</v>
      </c>
      <c r="F71" s="27"/>
    </row>
    <row r="72" spans="1:6" ht="13.5" customHeight="1" x14ac:dyDescent="0.25">
      <c r="A72" s="35" t="s">
        <v>6</v>
      </c>
      <c r="B72" s="115" t="s">
        <v>142</v>
      </c>
      <c r="C72" s="115"/>
      <c r="D72" s="55">
        <v>9.2599999999999991E-3</v>
      </c>
      <c r="E72" s="158">
        <f t="shared" ref="E72:E77" si="0">ROUND($E$29*D72,2)</f>
        <v>18.21</v>
      </c>
      <c r="F72" s="27"/>
    </row>
    <row r="73" spans="1:6" ht="13.5" customHeight="1" x14ac:dyDescent="0.25">
      <c r="A73" s="35" t="s">
        <v>8</v>
      </c>
      <c r="B73" s="115" t="s">
        <v>143</v>
      </c>
      <c r="C73" s="115"/>
      <c r="D73" s="55">
        <v>5.5599999999999998E-3</v>
      </c>
      <c r="E73" s="158">
        <f t="shared" si="0"/>
        <v>10.93</v>
      </c>
      <c r="F73" s="27"/>
    </row>
    <row r="74" spans="1:6" ht="13.5" customHeight="1" x14ac:dyDescent="0.25">
      <c r="A74" s="35" t="s">
        <v>10</v>
      </c>
      <c r="B74" s="115" t="s">
        <v>144</v>
      </c>
      <c r="C74" s="115"/>
      <c r="D74" s="55">
        <v>2.7999999999999998E-4</v>
      </c>
      <c r="E74" s="158">
        <f t="shared" si="0"/>
        <v>0.55000000000000004</v>
      </c>
      <c r="F74" s="27"/>
    </row>
    <row r="75" spans="1:6" ht="13.5" customHeight="1" x14ac:dyDescent="0.25">
      <c r="A75" s="35" t="s">
        <v>12</v>
      </c>
      <c r="B75" s="115" t="s">
        <v>145</v>
      </c>
      <c r="C75" s="115"/>
      <c r="D75" s="55">
        <v>4.2999999999999999E-4</v>
      </c>
      <c r="E75" s="158">
        <f t="shared" si="0"/>
        <v>0.85</v>
      </c>
      <c r="F75" s="27"/>
    </row>
    <row r="76" spans="1:6" ht="13.5" customHeight="1" x14ac:dyDescent="0.25">
      <c r="A76" s="35" t="s">
        <v>14</v>
      </c>
      <c r="B76" s="115" t="s">
        <v>146</v>
      </c>
      <c r="C76" s="115"/>
      <c r="D76" s="55">
        <v>5.5999999999999995E-4</v>
      </c>
      <c r="E76" s="158">
        <f t="shared" si="0"/>
        <v>1.1000000000000001</v>
      </c>
      <c r="F76" s="27"/>
    </row>
    <row r="77" spans="1:6" ht="13.5" customHeight="1" x14ac:dyDescent="0.25">
      <c r="A77" s="35" t="s">
        <v>34</v>
      </c>
      <c r="B77" s="115" t="s">
        <v>147</v>
      </c>
      <c r="C77" s="115"/>
      <c r="D77" s="38">
        <v>0</v>
      </c>
      <c r="E77" s="158">
        <f t="shared" si="0"/>
        <v>0</v>
      </c>
      <c r="F77" s="27"/>
    </row>
    <row r="78" spans="1:6" ht="13.5" customHeight="1" x14ac:dyDescent="0.25">
      <c r="A78" s="126" t="s">
        <v>148</v>
      </c>
      <c r="B78" s="126"/>
      <c r="C78" s="126"/>
      <c r="D78" s="43">
        <f>SUM(D72:D77)</f>
        <v>1.609E-2</v>
      </c>
      <c r="E78" s="44">
        <f>SUM(E72:E77)</f>
        <v>31.640000000000004</v>
      </c>
      <c r="F78" s="27"/>
    </row>
    <row r="79" spans="1:6" ht="13.5" customHeight="1" x14ac:dyDescent="0.25">
      <c r="A79" s="36" t="s">
        <v>65</v>
      </c>
      <c r="B79" s="127" t="s">
        <v>149</v>
      </c>
      <c r="C79" s="127"/>
      <c r="D79" s="37" t="s">
        <v>108</v>
      </c>
      <c r="E79" s="36" t="s">
        <v>117</v>
      </c>
      <c r="F79" s="27"/>
    </row>
    <row r="80" spans="1:6" ht="13.5" customHeight="1" x14ac:dyDescent="0.25">
      <c r="A80" s="35" t="s">
        <v>6</v>
      </c>
      <c r="B80" s="115" t="s">
        <v>150</v>
      </c>
      <c r="C80" s="115"/>
      <c r="D80" s="38">
        <v>0</v>
      </c>
      <c r="E80" s="39">
        <f>ROUND($E$29*D80,2)</f>
        <v>0</v>
      </c>
      <c r="F80" s="27"/>
    </row>
    <row r="81" spans="1:9" ht="13.5" customHeight="1" x14ac:dyDescent="0.25">
      <c r="A81" s="126" t="s">
        <v>148</v>
      </c>
      <c r="B81" s="126"/>
      <c r="C81" s="126"/>
      <c r="D81" s="43">
        <v>0</v>
      </c>
      <c r="E81" s="44">
        <f>ROUND($E$29*D81,2)</f>
        <v>0</v>
      </c>
      <c r="F81" s="27"/>
    </row>
    <row r="82" spans="1:9" ht="13.5" customHeight="1" x14ac:dyDescent="0.25">
      <c r="A82" s="56"/>
      <c r="B82" s="56"/>
      <c r="C82" s="56"/>
      <c r="D82" s="56"/>
      <c r="E82" s="57"/>
      <c r="F82" s="27"/>
    </row>
    <row r="83" spans="1:9" ht="13.5" customHeight="1" x14ac:dyDescent="0.25">
      <c r="A83" s="114" t="s">
        <v>151</v>
      </c>
      <c r="B83" s="114"/>
      <c r="C83" s="114"/>
      <c r="D83" s="114"/>
      <c r="E83" s="114"/>
      <c r="F83" s="27"/>
    </row>
    <row r="84" spans="1:9" ht="13.5" customHeight="1" x14ac:dyDescent="0.25">
      <c r="A84" s="114" t="s">
        <v>152</v>
      </c>
      <c r="B84" s="114"/>
      <c r="C84" s="114"/>
      <c r="D84" s="114"/>
      <c r="E84" s="36"/>
      <c r="F84" s="27"/>
    </row>
    <row r="85" spans="1:9" ht="13.5" customHeight="1" x14ac:dyDescent="0.25">
      <c r="A85" s="35" t="s">
        <v>58</v>
      </c>
      <c r="B85" s="115" t="s">
        <v>141</v>
      </c>
      <c r="C85" s="115"/>
      <c r="D85" s="115"/>
      <c r="E85" s="39">
        <f>E78</f>
        <v>31.640000000000004</v>
      </c>
      <c r="F85" s="27"/>
    </row>
    <row r="86" spans="1:9" ht="13.5" customHeight="1" x14ac:dyDescent="0.25">
      <c r="A86" s="35" t="s">
        <v>65</v>
      </c>
      <c r="B86" s="115" t="s">
        <v>149</v>
      </c>
      <c r="C86" s="115"/>
      <c r="D86" s="115"/>
      <c r="E86" s="39">
        <f>E81</f>
        <v>0</v>
      </c>
      <c r="F86" s="27"/>
    </row>
    <row r="87" spans="1:9" ht="13.5" customHeight="1" x14ac:dyDescent="0.25">
      <c r="A87" s="35"/>
      <c r="B87" s="107" t="s">
        <v>89</v>
      </c>
      <c r="C87" s="107"/>
      <c r="D87" s="107"/>
      <c r="E87" s="44">
        <f>SUM(E85:E86)</f>
        <v>31.640000000000004</v>
      </c>
      <c r="F87" s="27"/>
    </row>
    <row r="88" spans="1:9" ht="13.5" customHeight="1" x14ac:dyDescent="0.25">
      <c r="A88" s="56"/>
      <c r="B88" s="56"/>
      <c r="C88" s="56"/>
      <c r="D88" s="56"/>
      <c r="E88" s="57"/>
      <c r="F88" s="27"/>
    </row>
    <row r="89" spans="1:9" ht="13.5" customHeight="1" x14ac:dyDescent="0.25">
      <c r="A89" s="110" t="s">
        <v>153</v>
      </c>
      <c r="B89" s="110"/>
      <c r="C89" s="110"/>
      <c r="D89" s="110"/>
      <c r="E89" s="110"/>
      <c r="F89" s="27"/>
    </row>
    <row r="90" spans="1:9" ht="13.5" customHeight="1" x14ac:dyDescent="0.25">
      <c r="A90" s="36">
        <v>5</v>
      </c>
      <c r="B90" s="127" t="s">
        <v>71</v>
      </c>
      <c r="C90" s="127"/>
      <c r="D90" s="127"/>
      <c r="E90" s="58" t="s">
        <v>5</v>
      </c>
      <c r="F90" s="27"/>
    </row>
    <row r="91" spans="1:9" ht="13.5" customHeight="1" x14ac:dyDescent="0.25">
      <c r="A91" s="35" t="s">
        <v>6</v>
      </c>
      <c r="B91" s="115" t="s">
        <v>72</v>
      </c>
      <c r="C91" s="115"/>
      <c r="D91" s="115"/>
      <c r="E91" s="208">
        <f>'CABO FRIO'!E91</f>
        <v>33.864166666666669</v>
      </c>
      <c r="F91" s="167"/>
      <c r="G91" s="167"/>
      <c r="H91" s="167"/>
      <c r="I91" s="167"/>
    </row>
    <row r="92" spans="1:9" ht="13.5" customHeight="1" x14ac:dyDescent="0.25">
      <c r="A92" s="35" t="s">
        <v>8</v>
      </c>
      <c r="B92" s="115" t="s">
        <v>73</v>
      </c>
      <c r="C92" s="115"/>
      <c r="D92" s="115"/>
      <c r="E92" s="154">
        <f>'CABO FRIO'!E92</f>
        <v>2.1825000000000001</v>
      </c>
      <c r="F92" s="167"/>
      <c r="G92" s="167"/>
      <c r="H92" s="167"/>
      <c r="I92" s="167"/>
    </row>
    <row r="93" spans="1:9" ht="13.5" customHeight="1" x14ac:dyDescent="0.25">
      <c r="A93" s="35" t="s">
        <v>10</v>
      </c>
      <c r="B93" s="59" t="s">
        <v>74</v>
      </c>
      <c r="C93" s="60"/>
      <c r="D93" s="61"/>
      <c r="E93" s="153">
        <v>0</v>
      </c>
      <c r="F93" s="79"/>
      <c r="G93" s="79"/>
      <c r="H93" s="79"/>
      <c r="I93" s="79"/>
    </row>
    <row r="94" spans="1:9" ht="13.5" customHeight="1" x14ac:dyDescent="0.25">
      <c r="A94" s="35" t="s">
        <v>12</v>
      </c>
      <c r="B94" s="115" t="s">
        <v>154</v>
      </c>
      <c r="C94" s="115"/>
      <c r="D94" s="115"/>
      <c r="E94" s="39">
        <v>0</v>
      </c>
      <c r="F94" s="62"/>
    </row>
    <row r="95" spans="1:9" ht="13.5" customHeight="1" x14ac:dyDescent="0.25">
      <c r="A95" s="114" t="s">
        <v>89</v>
      </c>
      <c r="B95" s="114"/>
      <c r="C95" s="114"/>
      <c r="D95" s="114"/>
      <c r="E95" s="41">
        <f>ROUNDDOWN((SUM(E91:E94)),2)</f>
        <v>36.04</v>
      </c>
      <c r="F95" s="27"/>
    </row>
    <row r="96" spans="1:9" ht="13.5" customHeight="1" x14ac:dyDescent="0.25">
      <c r="A96" s="24"/>
      <c r="B96" s="24"/>
      <c r="C96" s="24"/>
      <c r="D96" s="24"/>
      <c r="E96" s="24"/>
      <c r="F96" s="27"/>
    </row>
    <row r="97" spans="1:8" ht="13.5" customHeight="1" x14ac:dyDescent="0.25">
      <c r="A97" s="110" t="s">
        <v>155</v>
      </c>
      <c r="B97" s="110"/>
      <c r="C97" s="110"/>
      <c r="D97" s="110"/>
      <c r="E97" s="110"/>
      <c r="F97" s="27"/>
    </row>
    <row r="98" spans="1:8" ht="13.5" customHeight="1" x14ac:dyDescent="0.25">
      <c r="A98" s="63">
        <v>6</v>
      </c>
      <c r="B98" s="131" t="s">
        <v>156</v>
      </c>
      <c r="C98" s="131"/>
      <c r="D98" s="37" t="s">
        <v>108</v>
      </c>
      <c r="E98" s="36" t="s">
        <v>117</v>
      </c>
      <c r="F98" s="27"/>
    </row>
    <row r="99" spans="1:8" ht="13.5" customHeight="1" x14ac:dyDescent="0.25">
      <c r="A99" s="30" t="s">
        <v>6</v>
      </c>
      <c r="B99" s="106" t="s">
        <v>157</v>
      </c>
      <c r="C99" s="106"/>
      <c r="D99" s="38">
        <f>'CABO FRIO'!D99</f>
        <v>0.05</v>
      </c>
      <c r="E99" s="164">
        <f>SUM(E29,E59,E68,E87,E95)*D99</f>
        <v>200.65199999999999</v>
      </c>
      <c r="F99" s="64"/>
    </row>
    <row r="100" spans="1:8" ht="13.5" customHeight="1" x14ac:dyDescent="0.25">
      <c r="A100" s="30" t="s">
        <v>8</v>
      </c>
      <c r="B100" s="106" t="s">
        <v>78</v>
      </c>
      <c r="C100" s="106"/>
      <c r="D100" s="38">
        <f>'CABO FRIO'!D100</f>
        <v>0.1</v>
      </c>
      <c r="E100" s="164">
        <f>(E114+E99)*D100</f>
        <v>421.36919999999992</v>
      </c>
      <c r="F100" s="64"/>
    </row>
    <row r="101" spans="1:8" ht="13.5" customHeight="1" x14ac:dyDescent="0.25">
      <c r="A101" s="132" t="s">
        <v>10</v>
      </c>
      <c r="B101" s="106" t="s">
        <v>79</v>
      </c>
      <c r="C101" s="106"/>
      <c r="D101" s="65">
        <f>SUM(D102:D104)</f>
        <v>0.1225</v>
      </c>
      <c r="E101" s="164">
        <v>0</v>
      </c>
      <c r="F101" s="31"/>
    </row>
    <row r="102" spans="1:8" ht="13.5" customHeight="1" x14ac:dyDescent="0.25">
      <c r="A102" s="132"/>
      <c r="B102" s="115" t="s">
        <v>158</v>
      </c>
      <c r="C102" s="115"/>
      <c r="D102" s="38">
        <v>1.6500000000000001E-2</v>
      </c>
      <c r="E102" s="164">
        <f>SUM(E29,E59,E68,E87,E95,E99,E100)/(1-D101)*D102</f>
        <v>87.154996923076922</v>
      </c>
      <c r="F102" s="31"/>
    </row>
    <row r="103" spans="1:8" ht="13.5" customHeight="1" x14ac:dyDescent="0.25">
      <c r="A103" s="132"/>
      <c r="B103" s="115" t="s">
        <v>159</v>
      </c>
      <c r="C103" s="115"/>
      <c r="D103" s="38">
        <v>7.5999999999999998E-2</v>
      </c>
      <c r="E103" s="164">
        <f>SUM(E29,E59,E68,E87,E95,E99,E100)/(1-D101)*D103</f>
        <v>401.4411979487179</v>
      </c>
      <c r="F103" s="31"/>
    </row>
    <row r="104" spans="1:8" ht="13.5" customHeight="1" x14ac:dyDescent="0.25">
      <c r="A104" s="132"/>
      <c r="B104" s="115" t="s">
        <v>160</v>
      </c>
      <c r="C104" s="115"/>
      <c r="D104" s="65">
        <v>0.03</v>
      </c>
      <c r="E104" s="164">
        <f>SUM(E29,E59,E68,E87,E95,E99,E100)/(1-D101)*D104</f>
        <v>158.46363076923075</v>
      </c>
      <c r="F104" s="31"/>
    </row>
    <row r="105" spans="1:8" ht="13.5" customHeight="1" x14ac:dyDescent="0.25">
      <c r="A105" s="24"/>
      <c r="B105" s="24"/>
      <c r="C105" s="24"/>
      <c r="D105" s="24"/>
      <c r="E105" s="24"/>
      <c r="F105" s="64"/>
      <c r="G105" s="66"/>
      <c r="H105" s="67"/>
    </row>
    <row r="106" spans="1:8" ht="13.5" customHeight="1" x14ac:dyDescent="0.25">
      <c r="A106" s="114" t="s">
        <v>89</v>
      </c>
      <c r="B106" s="114"/>
      <c r="C106" s="114"/>
      <c r="D106" s="68">
        <f>D99+D101+D100</f>
        <v>0.27249999999999996</v>
      </c>
      <c r="E106" s="41">
        <f>ROUNDUP(SUM(E99:E104),2)</f>
        <v>1269.0899999999999</v>
      </c>
      <c r="F106" s="27"/>
    </row>
    <row r="107" spans="1:8" ht="13.5" customHeight="1" x14ac:dyDescent="0.25">
      <c r="A107" s="109" t="s">
        <v>161</v>
      </c>
      <c r="B107" s="109"/>
      <c r="C107" s="109"/>
      <c r="D107" s="109"/>
      <c r="E107" s="109"/>
      <c r="F107" s="27"/>
    </row>
    <row r="108" spans="1:8" ht="13.5" customHeight="1" x14ac:dyDescent="0.25">
      <c r="A108" s="36"/>
      <c r="B108" s="114" t="s">
        <v>162</v>
      </c>
      <c r="C108" s="114"/>
      <c r="D108" s="114"/>
      <c r="E108" s="36" t="s">
        <v>117</v>
      </c>
      <c r="F108" s="27"/>
    </row>
    <row r="109" spans="1:8" ht="13.5" customHeight="1" x14ac:dyDescent="0.25">
      <c r="A109" s="30" t="s">
        <v>6</v>
      </c>
      <c r="B109" s="106" t="s">
        <v>163</v>
      </c>
      <c r="C109" s="106"/>
      <c r="D109" s="106"/>
      <c r="E109" s="158">
        <f>E29</f>
        <v>1966.52</v>
      </c>
      <c r="F109" s="27"/>
      <c r="G109" s="66"/>
    </row>
    <row r="110" spans="1:8" ht="13.5" customHeight="1" x14ac:dyDescent="0.25">
      <c r="A110" s="30" t="s">
        <v>8</v>
      </c>
      <c r="B110" s="106" t="s">
        <v>164</v>
      </c>
      <c r="C110" s="106"/>
      <c r="D110" s="106"/>
      <c r="E110" s="158">
        <f>E59</f>
        <v>1851.6</v>
      </c>
      <c r="F110" s="27"/>
    </row>
    <row r="111" spans="1:8" ht="13.5" customHeight="1" x14ac:dyDescent="0.25">
      <c r="A111" s="30" t="s">
        <v>10</v>
      </c>
      <c r="B111" s="106" t="s">
        <v>165</v>
      </c>
      <c r="C111" s="106"/>
      <c r="D111" s="106"/>
      <c r="E111" s="158">
        <f>E68</f>
        <v>127.24000000000001</v>
      </c>
      <c r="F111" s="27"/>
    </row>
    <row r="112" spans="1:8" ht="13.5" customHeight="1" x14ac:dyDescent="0.25">
      <c r="A112" s="30" t="s">
        <v>12</v>
      </c>
      <c r="B112" s="106" t="s">
        <v>166</v>
      </c>
      <c r="C112" s="106"/>
      <c r="D112" s="106"/>
      <c r="E112" s="158">
        <f>E87</f>
        <v>31.640000000000004</v>
      </c>
      <c r="F112" s="27"/>
    </row>
    <row r="113" spans="1:10" ht="13.5" customHeight="1" x14ac:dyDescent="0.25">
      <c r="A113" s="30" t="s">
        <v>14</v>
      </c>
      <c r="B113" s="106" t="s">
        <v>167</v>
      </c>
      <c r="C113" s="106"/>
      <c r="D113" s="106"/>
      <c r="E113" s="158">
        <f>E95</f>
        <v>36.04</v>
      </c>
      <c r="F113" s="27"/>
    </row>
    <row r="114" spans="1:10" ht="13.5" customHeight="1" x14ac:dyDescent="0.25">
      <c r="A114" s="107" t="s">
        <v>168</v>
      </c>
      <c r="B114" s="107"/>
      <c r="C114" s="107"/>
      <c r="D114" s="107"/>
      <c r="E114" s="165">
        <f>SUM(E109:E113)</f>
        <v>4013.0399999999995</v>
      </c>
      <c r="F114" s="27"/>
    </row>
    <row r="115" spans="1:10" ht="13.5" customHeight="1" x14ac:dyDescent="0.25">
      <c r="A115" s="30" t="s">
        <v>34</v>
      </c>
      <c r="B115" s="106" t="s">
        <v>169</v>
      </c>
      <c r="C115" s="106"/>
      <c r="D115" s="106"/>
      <c r="E115" s="165">
        <f>E106</f>
        <v>1269.0899999999999</v>
      </c>
      <c r="F115" s="27"/>
    </row>
    <row r="116" spans="1:10" ht="13.5" customHeight="1" x14ac:dyDescent="0.25">
      <c r="A116" s="114" t="s">
        <v>170</v>
      </c>
      <c r="B116" s="114"/>
      <c r="C116" s="114"/>
      <c r="D116" s="114"/>
      <c r="E116" s="166">
        <f>ROUNDUP((E114+E99+E100)/(1-D101),2)</f>
        <v>5282.13</v>
      </c>
      <c r="F116" s="40"/>
      <c r="G116" s="66"/>
      <c r="H116" s="66"/>
    </row>
    <row r="117" spans="1:10" ht="13.5" customHeight="1" x14ac:dyDescent="0.25">
      <c r="A117" s="130"/>
      <c r="B117" s="130"/>
      <c r="C117" s="130"/>
      <c r="D117" s="130"/>
      <c r="E117" s="69"/>
      <c r="F117" s="27"/>
      <c r="H117" s="66"/>
    </row>
    <row r="118" spans="1:10" ht="13.5" customHeight="1" x14ac:dyDescent="0.25">
      <c r="C118" s="70"/>
      <c r="D118" s="71"/>
      <c r="E118" s="72"/>
      <c r="F118" s="73"/>
      <c r="J118" s="66"/>
    </row>
    <row r="119" spans="1:10" ht="13.5" customHeight="1" x14ac:dyDescent="0.25">
      <c r="C119" s="70"/>
      <c r="D119" s="71"/>
      <c r="E119" s="72"/>
      <c r="F119" s="73"/>
    </row>
    <row r="120" spans="1:10" ht="13.5" customHeight="1" x14ac:dyDescent="0.25">
      <c r="C120" s="70"/>
      <c r="D120" s="71"/>
      <c r="E120" s="72"/>
      <c r="F120" s="73"/>
    </row>
    <row r="121" spans="1:10" ht="13.5" customHeight="1" x14ac:dyDescent="0.25">
      <c r="C121" s="70"/>
      <c r="D121" s="71"/>
      <c r="E121" s="72"/>
      <c r="F121" s="73"/>
    </row>
    <row r="122" spans="1:10" ht="13.5" customHeight="1" x14ac:dyDescent="0.25">
      <c r="C122" s="70"/>
      <c r="D122" s="71"/>
      <c r="E122" s="72"/>
      <c r="F122" s="73"/>
    </row>
    <row r="123" spans="1:10" ht="13.5" customHeight="1" x14ac:dyDescent="0.25">
      <c r="C123" s="70"/>
      <c r="D123" s="71"/>
      <c r="E123" s="72"/>
      <c r="F123" s="73"/>
    </row>
    <row r="124" spans="1:10" ht="13.5" customHeight="1" x14ac:dyDescent="0.25">
      <c r="C124" s="70"/>
      <c r="D124" s="71"/>
      <c r="E124" s="72"/>
      <c r="F124" s="73"/>
    </row>
    <row r="125" spans="1:10" ht="13.5" customHeight="1" x14ac:dyDescent="0.25">
      <c r="C125" s="70"/>
      <c r="D125" s="71"/>
      <c r="E125" s="72"/>
      <c r="F125" s="73"/>
    </row>
    <row r="126" spans="1:10" ht="13.5" customHeight="1" x14ac:dyDescent="0.25">
      <c r="C126" s="70"/>
      <c r="D126" s="71"/>
      <c r="E126" s="72"/>
      <c r="F126" s="73"/>
    </row>
    <row r="127" spans="1:10" ht="13.5" customHeight="1" x14ac:dyDescent="0.25">
      <c r="C127" s="70"/>
      <c r="D127" s="71"/>
      <c r="E127" s="72"/>
      <c r="F127" s="73"/>
    </row>
    <row r="128" spans="1:10" ht="13.5" customHeight="1" x14ac:dyDescent="0.25">
      <c r="C128" s="70"/>
      <c r="D128" s="71"/>
      <c r="E128" s="72"/>
      <c r="F128" s="73"/>
    </row>
    <row r="129" spans="3:6" ht="13.5" customHeight="1" x14ac:dyDescent="0.25">
      <c r="C129" s="70"/>
      <c r="D129" s="71"/>
      <c r="E129" s="72"/>
      <c r="F129" s="73"/>
    </row>
    <row r="130" spans="3:6" ht="13.5" customHeight="1" x14ac:dyDescent="0.25">
      <c r="C130" s="70"/>
      <c r="D130" s="71"/>
      <c r="E130" s="72"/>
      <c r="F130" s="73"/>
    </row>
    <row r="131" spans="3:6" ht="13.5" customHeight="1" x14ac:dyDescent="0.25">
      <c r="C131" s="70"/>
      <c r="D131" s="71"/>
      <c r="E131" s="72"/>
      <c r="F131" s="73"/>
    </row>
    <row r="132" spans="3:6" ht="13.5" customHeight="1" x14ac:dyDescent="0.25">
      <c r="C132" s="70"/>
      <c r="D132" s="71"/>
      <c r="E132" s="72"/>
      <c r="F132" s="73"/>
    </row>
    <row r="133" spans="3:6" ht="13.5" customHeight="1" x14ac:dyDescent="0.25">
      <c r="C133" s="70"/>
      <c r="D133" s="71"/>
      <c r="E133" s="72"/>
      <c r="F133" s="73"/>
    </row>
    <row r="134" spans="3:6" ht="13.5" customHeight="1" x14ac:dyDescent="0.25">
      <c r="C134" s="70"/>
      <c r="D134" s="71"/>
      <c r="E134" s="72"/>
      <c r="F134" s="73"/>
    </row>
    <row r="135" spans="3:6" ht="13.5" customHeight="1" x14ac:dyDescent="0.25">
      <c r="C135" s="70"/>
      <c r="D135" s="71"/>
      <c r="E135" s="72"/>
      <c r="F135" s="73"/>
    </row>
    <row r="136" spans="3:6" ht="13.5" customHeight="1" x14ac:dyDescent="0.25">
      <c r="C136" s="70"/>
      <c r="D136" s="71"/>
      <c r="E136" s="72"/>
      <c r="F136" s="73"/>
    </row>
    <row r="137" spans="3:6" ht="13.5" customHeight="1" x14ac:dyDescent="0.25">
      <c r="C137" s="70"/>
      <c r="D137" s="71"/>
      <c r="E137" s="72"/>
      <c r="F137" s="73"/>
    </row>
    <row r="138" spans="3:6" ht="13.5" customHeight="1" x14ac:dyDescent="0.25">
      <c r="C138" s="70"/>
      <c r="D138" s="71"/>
      <c r="E138" s="72"/>
      <c r="F138" s="73"/>
    </row>
    <row r="139" spans="3:6" ht="13.5" customHeight="1" x14ac:dyDescent="0.25">
      <c r="C139" s="70"/>
      <c r="D139" s="71"/>
      <c r="E139" s="72"/>
      <c r="F139" s="73"/>
    </row>
    <row r="140" spans="3:6" ht="13.5" customHeight="1" x14ac:dyDescent="0.25">
      <c r="C140" s="70"/>
      <c r="D140" s="71"/>
      <c r="E140" s="72"/>
      <c r="F140" s="73"/>
    </row>
    <row r="141" spans="3:6" ht="13.5" customHeight="1" x14ac:dyDescent="0.25">
      <c r="C141" s="70"/>
      <c r="D141" s="71"/>
      <c r="E141" s="72"/>
      <c r="F141" s="73"/>
    </row>
    <row r="142" spans="3:6" ht="13.5" customHeight="1" x14ac:dyDescent="0.25">
      <c r="C142" s="70"/>
      <c r="D142" s="71"/>
      <c r="E142" s="72"/>
      <c r="F142" s="73"/>
    </row>
    <row r="143" spans="3:6" ht="13.5" customHeight="1" x14ac:dyDescent="0.25">
      <c r="C143" s="70"/>
      <c r="D143" s="71"/>
      <c r="E143" s="72"/>
      <c r="F143" s="73"/>
    </row>
    <row r="144" spans="3:6" ht="13.5" customHeight="1" x14ac:dyDescent="0.25">
      <c r="C144" s="70"/>
      <c r="D144" s="71"/>
      <c r="E144" s="72"/>
      <c r="F144" s="73"/>
    </row>
    <row r="145" spans="3:6" ht="13.5" customHeight="1" x14ac:dyDescent="0.25">
      <c r="C145" s="70"/>
      <c r="D145" s="71"/>
      <c r="E145" s="72"/>
      <c r="F145" s="73"/>
    </row>
    <row r="146" spans="3:6" ht="13.5" customHeight="1" x14ac:dyDescent="0.25">
      <c r="C146" s="70"/>
      <c r="D146" s="71"/>
      <c r="E146" s="72"/>
      <c r="F146" s="73"/>
    </row>
    <row r="147" spans="3:6" ht="13.5" customHeight="1" x14ac:dyDescent="0.25">
      <c r="C147" s="70"/>
      <c r="D147" s="71"/>
      <c r="E147" s="72"/>
      <c r="F147" s="73"/>
    </row>
    <row r="148" spans="3:6" ht="13.5" customHeight="1" x14ac:dyDescent="0.25">
      <c r="C148" s="70"/>
      <c r="D148" s="71"/>
      <c r="E148" s="72"/>
      <c r="F148" s="73"/>
    </row>
    <row r="149" spans="3:6" ht="13.5" customHeight="1" x14ac:dyDescent="0.25">
      <c r="C149" s="70"/>
      <c r="D149" s="71"/>
      <c r="E149" s="72"/>
      <c r="F149" s="73"/>
    </row>
    <row r="150" spans="3:6" ht="13.5" customHeight="1" x14ac:dyDescent="0.25">
      <c r="C150" s="70"/>
      <c r="D150" s="71"/>
      <c r="E150" s="72"/>
      <c r="F150" s="73"/>
    </row>
    <row r="151" spans="3:6" ht="13.5" customHeight="1" x14ac:dyDescent="0.25">
      <c r="C151" s="70"/>
      <c r="D151" s="71"/>
      <c r="E151" s="72"/>
      <c r="F151" s="73"/>
    </row>
    <row r="152" spans="3:6" ht="13.5" customHeight="1" x14ac:dyDescent="0.25">
      <c r="C152" s="70"/>
      <c r="D152" s="71"/>
      <c r="E152" s="72"/>
      <c r="F152" s="73"/>
    </row>
    <row r="153" spans="3:6" ht="13.5" customHeight="1" x14ac:dyDescent="0.25">
      <c r="C153" s="70"/>
      <c r="D153" s="71"/>
      <c r="E153" s="72"/>
      <c r="F153" s="73"/>
    </row>
    <row r="154" spans="3:6" ht="13.5" customHeight="1" x14ac:dyDescent="0.25">
      <c r="C154" s="70"/>
      <c r="D154" s="71"/>
      <c r="E154" s="72"/>
      <c r="F154" s="73"/>
    </row>
    <row r="155" spans="3:6" ht="13.5" customHeight="1" x14ac:dyDescent="0.25">
      <c r="C155" s="70"/>
      <c r="D155" s="71"/>
      <c r="E155" s="72"/>
      <c r="F155" s="73"/>
    </row>
    <row r="156" spans="3:6" ht="13.5" customHeight="1" x14ac:dyDescent="0.25">
      <c r="C156" s="70"/>
      <c r="D156" s="71"/>
      <c r="E156" s="72"/>
      <c r="F156" s="73"/>
    </row>
    <row r="157" spans="3:6" ht="13.5" customHeight="1" x14ac:dyDescent="0.25">
      <c r="C157" s="70"/>
      <c r="D157" s="71"/>
      <c r="E157" s="72"/>
      <c r="F157" s="73"/>
    </row>
    <row r="158" spans="3:6" ht="13.5" customHeight="1" x14ac:dyDescent="0.25">
      <c r="C158" s="70"/>
      <c r="D158" s="71"/>
      <c r="E158" s="72"/>
      <c r="F158" s="73"/>
    </row>
    <row r="159" spans="3:6" ht="13.5" customHeight="1" x14ac:dyDescent="0.25">
      <c r="C159" s="70"/>
      <c r="D159" s="71"/>
      <c r="E159" s="72"/>
      <c r="F159" s="73"/>
    </row>
    <row r="160" spans="3:6" ht="13.5" customHeight="1" x14ac:dyDescent="0.25">
      <c r="C160" s="70"/>
      <c r="D160" s="71"/>
      <c r="E160" s="72"/>
      <c r="F160" s="73"/>
    </row>
    <row r="161" spans="3:6" ht="13.5" customHeight="1" x14ac:dyDescent="0.25">
      <c r="C161" s="70"/>
      <c r="D161" s="71"/>
      <c r="E161" s="72"/>
      <c r="F161" s="73"/>
    </row>
    <row r="162" spans="3:6" ht="13.5" customHeight="1" x14ac:dyDescent="0.25">
      <c r="C162" s="70"/>
      <c r="D162" s="71"/>
      <c r="E162" s="72"/>
      <c r="F162" s="73"/>
    </row>
    <row r="163" spans="3:6" ht="13.5" customHeight="1" x14ac:dyDescent="0.25">
      <c r="C163" s="70"/>
      <c r="D163" s="71"/>
      <c r="E163" s="72"/>
      <c r="F163" s="73"/>
    </row>
    <row r="164" spans="3:6" ht="13.5" customHeight="1" x14ac:dyDescent="0.25">
      <c r="C164" s="70"/>
      <c r="D164" s="71"/>
      <c r="E164" s="72"/>
      <c r="F164" s="73"/>
    </row>
    <row r="165" spans="3:6" ht="13.5" customHeight="1" x14ac:dyDescent="0.25">
      <c r="C165" s="70"/>
      <c r="D165" s="71"/>
      <c r="E165" s="72"/>
      <c r="F165" s="73"/>
    </row>
    <row r="166" spans="3:6" ht="13.5" customHeight="1" x14ac:dyDescent="0.25">
      <c r="C166" s="70"/>
      <c r="D166" s="71"/>
      <c r="E166" s="72"/>
      <c r="F166" s="73"/>
    </row>
    <row r="167" spans="3:6" ht="13.5" customHeight="1" x14ac:dyDescent="0.25">
      <c r="C167" s="70"/>
      <c r="D167" s="71"/>
      <c r="E167" s="72"/>
      <c r="F167" s="73"/>
    </row>
    <row r="168" spans="3:6" ht="13.5" customHeight="1" x14ac:dyDescent="0.25">
      <c r="C168" s="70"/>
      <c r="D168" s="71"/>
      <c r="E168" s="72"/>
      <c r="F168" s="73"/>
    </row>
    <row r="169" spans="3:6" ht="13.5" customHeight="1" x14ac:dyDescent="0.25">
      <c r="C169" s="70"/>
      <c r="D169" s="71"/>
      <c r="E169" s="72"/>
      <c r="F169" s="73"/>
    </row>
    <row r="170" spans="3:6" ht="13.5" customHeight="1" x14ac:dyDescent="0.25">
      <c r="C170" s="70"/>
      <c r="D170" s="71"/>
      <c r="E170" s="72"/>
      <c r="F170" s="73"/>
    </row>
    <row r="171" spans="3:6" ht="13.5" customHeight="1" x14ac:dyDescent="0.25">
      <c r="C171" s="70"/>
      <c r="D171" s="71"/>
      <c r="E171" s="72"/>
      <c r="F171" s="73"/>
    </row>
    <row r="172" spans="3:6" ht="13.5" customHeight="1" x14ac:dyDescent="0.25">
      <c r="C172" s="70"/>
      <c r="D172" s="71"/>
      <c r="E172" s="72"/>
      <c r="F172" s="73"/>
    </row>
    <row r="173" spans="3:6" ht="13.5" customHeight="1" x14ac:dyDescent="0.25">
      <c r="C173" s="70"/>
      <c r="D173" s="71"/>
      <c r="E173" s="72"/>
      <c r="F173" s="73"/>
    </row>
    <row r="174" spans="3:6" ht="13.5" customHeight="1" x14ac:dyDescent="0.25">
      <c r="C174" s="70"/>
      <c r="D174" s="71"/>
      <c r="E174" s="72"/>
      <c r="F174" s="73"/>
    </row>
    <row r="175" spans="3:6" ht="13.5" customHeight="1" x14ac:dyDescent="0.25">
      <c r="C175" s="70"/>
      <c r="D175" s="71"/>
      <c r="E175" s="72"/>
      <c r="F175" s="73"/>
    </row>
    <row r="176" spans="3:6" ht="13.5" customHeight="1" x14ac:dyDescent="0.25">
      <c r="C176" s="70"/>
      <c r="D176" s="71"/>
      <c r="E176" s="72"/>
      <c r="F176" s="73"/>
    </row>
    <row r="177" spans="3:6" ht="13.5" customHeight="1" x14ac:dyDescent="0.25">
      <c r="C177" s="70"/>
      <c r="D177" s="71"/>
      <c r="E177" s="72"/>
      <c r="F177" s="73"/>
    </row>
    <row r="178" spans="3:6" ht="13.5" customHeight="1" x14ac:dyDescent="0.25">
      <c r="C178" s="70"/>
      <c r="D178" s="71"/>
      <c r="E178" s="72"/>
      <c r="F178" s="73"/>
    </row>
    <row r="179" spans="3:6" ht="13.5" customHeight="1" x14ac:dyDescent="0.25">
      <c r="C179" s="70"/>
      <c r="D179" s="71"/>
      <c r="E179" s="72"/>
      <c r="F179" s="73"/>
    </row>
    <row r="180" spans="3:6" ht="13.5" customHeight="1" x14ac:dyDescent="0.25">
      <c r="C180" s="70"/>
      <c r="D180" s="71"/>
      <c r="E180" s="72"/>
      <c r="F180" s="73"/>
    </row>
    <row r="181" spans="3:6" ht="13.5" customHeight="1" x14ac:dyDescent="0.25">
      <c r="C181" s="70"/>
      <c r="D181" s="71"/>
      <c r="E181" s="72"/>
      <c r="F181" s="73"/>
    </row>
    <row r="182" spans="3:6" ht="13.5" customHeight="1" x14ac:dyDescent="0.25">
      <c r="C182" s="70"/>
      <c r="D182" s="71"/>
      <c r="E182" s="72"/>
      <c r="F182" s="73"/>
    </row>
    <row r="183" spans="3:6" ht="13.5" customHeight="1" x14ac:dyDescent="0.25">
      <c r="C183" s="70"/>
      <c r="D183" s="71"/>
      <c r="E183" s="72"/>
      <c r="F183" s="73"/>
    </row>
    <row r="184" spans="3:6" ht="13.5" customHeight="1" x14ac:dyDescent="0.25">
      <c r="C184" s="70"/>
      <c r="D184" s="71"/>
      <c r="E184" s="72"/>
      <c r="F184" s="73"/>
    </row>
    <row r="185" spans="3:6" ht="13.5" customHeight="1" x14ac:dyDescent="0.25">
      <c r="C185" s="70"/>
      <c r="D185" s="71"/>
      <c r="E185" s="72"/>
      <c r="F185" s="73"/>
    </row>
    <row r="186" spans="3:6" ht="13.5" customHeight="1" x14ac:dyDescent="0.25">
      <c r="C186" s="70"/>
      <c r="D186" s="71"/>
      <c r="E186" s="72"/>
      <c r="F186" s="73"/>
    </row>
    <row r="187" spans="3:6" ht="13.5" customHeight="1" x14ac:dyDescent="0.25">
      <c r="C187" s="70"/>
      <c r="D187" s="71"/>
      <c r="E187" s="72"/>
      <c r="F187" s="73"/>
    </row>
    <row r="188" spans="3:6" ht="13.5" customHeight="1" x14ac:dyDescent="0.25">
      <c r="C188" s="70"/>
      <c r="D188" s="71"/>
      <c r="E188" s="72"/>
      <c r="F188" s="73"/>
    </row>
    <row r="189" spans="3:6" ht="13.5" customHeight="1" x14ac:dyDescent="0.25">
      <c r="C189" s="70"/>
      <c r="D189" s="71"/>
      <c r="E189" s="72"/>
      <c r="F189" s="73"/>
    </row>
    <row r="190" spans="3:6" ht="13.5" customHeight="1" x14ac:dyDescent="0.25">
      <c r="C190" s="70"/>
      <c r="D190" s="71"/>
      <c r="E190" s="72"/>
      <c r="F190" s="73"/>
    </row>
    <row r="191" spans="3:6" ht="13.5" customHeight="1" x14ac:dyDescent="0.25">
      <c r="C191" s="70"/>
      <c r="D191" s="71"/>
      <c r="E191" s="72"/>
      <c r="F191" s="73"/>
    </row>
    <row r="192" spans="3:6" ht="13.5" customHeight="1" x14ac:dyDescent="0.25">
      <c r="C192" s="70"/>
      <c r="D192" s="71"/>
      <c r="E192" s="72"/>
      <c r="F192" s="73"/>
    </row>
    <row r="193" spans="3:6" ht="13.5" customHeight="1" x14ac:dyDescent="0.25">
      <c r="C193" s="70"/>
      <c r="D193" s="71"/>
      <c r="E193" s="72"/>
      <c r="F193" s="73"/>
    </row>
    <row r="194" spans="3:6" ht="13.5" customHeight="1" x14ac:dyDescent="0.25">
      <c r="C194" s="70"/>
      <c r="D194" s="71"/>
      <c r="E194" s="72"/>
      <c r="F194" s="73"/>
    </row>
    <row r="195" spans="3:6" ht="13.5" customHeight="1" x14ac:dyDescent="0.25">
      <c r="C195" s="70"/>
      <c r="D195" s="71"/>
      <c r="E195" s="72"/>
      <c r="F195" s="73"/>
    </row>
    <row r="196" spans="3:6" ht="13.5" customHeight="1" x14ac:dyDescent="0.25">
      <c r="C196" s="70"/>
      <c r="D196" s="71"/>
      <c r="E196" s="72"/>
      <c r="F196" s="73"/>
    </row>
    <row r="197" spans="3:6" ht="13.5" customHeight="1" x14ac:dyDescent="0.25">
      <c r="C197" s="70"/>
      <c r="D197" s="71"/>
      <c r="E197" s="72"/>
      <c r="F197" s="73"/>
    </row>
    <row r="198" spans="3:6" ht="13.5" customHeight="1" x14ac:dyDescent="0.25">
      <c r="C198" s="70"/>
      <c r="D198" s="71"/>
      <c r="E198" s="72"/>
      <c r="F198" s="73"/>
    </row>
    <row r="199" spans="3:6" ht="13.5" customHeight="1" x14ac:dyDescent="0.25">
      <c r="C199" s="70"/>
      <c r="D199" s="71"/>
      <c r="E199" s="72"/>
      <c r="F199" s="73"/>
    </row>
    <row r="200" spans="3:6" ht="13.5" customHeight="1" x14ac:dyDescent="0.25">
      <c r="C200" s="70"/>
      <c r="D200" s="71"/>
      <c r="E200" s="72"/>
      <c r="F200" s="73"/>
    </row>
    <row r="201" spans="3:6" ht="13.5" customHeight="1" x14ac:dyDescent="0.25">
      <c r="C201" s="70"/>
      <c r="D201" s="71"/>
      <c r="E201" s="72"/>
      <c r="F201" s="73"/>
    </row>
    <row r="202" spans="3:6" ht="13.5" customHeight="1" x14ac:dyDescent="0.25">
      <c r="C202" s="70"/>
      <c r="D202" s="71"/>
      <c r="E202" s="72"/>
      <c r="F202" s="73"/>
    </row>
    <row r="203" spans="3:6" ht="13.5" customHeight="1" x14ac:dyDescent="0.25">
      <c r="C203" s="70"/>
      <c r="D203" s="71"/>
      <c r="E203" s="72"/>
      <c r="F203" s="73"/>
    </row>
    <row r="204" spans="3:6" ht="13.5" customHeight="1" x14ac:dyDescent="0.25">
      <c r="C204" s="70"/>
      <c r="D204" s="71"/>
      <c r="E204" s="72"/>
      <c r="F204" s="73"/>
    </row>
    <row r="205" spans="3:6" ht="13.5" customHeight="1" x14ac:dyDescent="0.25">
      <c r="C205" s="70"/>
      <c r="D205" s="71"/>
      <c r="E205" s="72"/>
      <c r="F205" s="73"/>
    </row>
    <row r="206" spans="3:6" ht="13.5" customHeight="1" x14ac:dyDescent="0.25">
      <c r="C206" s="70"/>
      <c r="D206" s="71"/>
      <c r="E206" s="72"/>
      <c r="F206" s="73"/>
    </row>
    <row r="207" spans="3:6" ht="13.5" customHeight="1" x14ac:dyDescent="0.25">
      <c r="C207" s="70"/>
      <c r="D207" s="71"/>
      <c r="E207" s="72"/>
      <c r="F207" s="73"/>
    </row>
    <row r="208" spans="3:6" ht="13.5" customHeight="1" x14ac:dyDescent="0.25">
      <c r="C208" s="70"/>
      <c r="D208" s="71"/>
      <c r="E208" s="72"/>
      <c r="F208" s="73"/>
    </row>
    <row r="209" spans="3:6" ht="13.5" customHeight="1" x14ac:dyDescent="0.25">
      <c r="C209" s="70"/>
      <c r="D209" s="71"/>
      <c r="E209" s="72"/>
      <c r="F209" s="73"/>
    </row>
    <row r="210" spans="3:6" ht="13.5" customHeight="1" x14ac:dyDescent="0.25">
      <c r="C210" s="70"/>
      <c r="D210" s="71"/>
      <c r="E210" s="72"/>
      <c r="F210" s="73"/>
    </row>
    <row r="211" spans="3:6" ht="13.5" customHeight="1" x14ac:dyDescent="0.25">
      <c r="C211" s="70"/>
      <c r="D211" s="71"/>
      <c r="E211" s="72"/>
      <c r="F211" s="73"/>
    </row>
    <row r="212" spans="3:6" ht="13.5" customHeight="1" x14ac:dyDescent="0.25">
      <c r="C212" s="70"/>
      <c r="D212" s="71"/>
      <c r="E212" s="72"/>
      <c r="F212" s="73"/>
    </row>
    <row r="213" spans="3:6" ht="13.5" customHeight="1" x14ac:dyDescent="0.25">
      <c r="C213" s="70"/>
      <c r="D213" s="71"/>
      <c r="E213" s="72"/>
      <c r="F213" s="73"/>
    </row>
    <row r="214" spans="3:6" ht="13.5" customHeight="1" x14ac:dyDescent="0.25">
      <c r="C214" s="70"/>
      <c r="D214" s="71"/>
      <c r="E214" s="72"/>
      <c r="F214" s="73"/>
    </row>
    <row r="215" spans="3:6" ht="13.5" customHeight="1" x14ac:dyDescent="0.25">
      <c r="C215" s="70"/>
      <c r="D215" s="71"/>
      <c r="E215" s="72"/>
      <c r="F215" s="73"/>
    </row>
    <row r="216" spans="3:6" ht="13.5" customHeight="1" x14ac:dyDescent="0.25">
      <c r="C216" s="70"/>
      <c r="D216" s="71"/>
      <c r="E216" s="72"/>
      <c r="F216" s="73"/>
    </row>
    <row r="217" spans="3:6" ht="13.5" customHeight="1" x14ac:dyDescent="0.25">
      <c r="C217" s="70"/>
      <c r="D217" s="71"/>
      <c r="E217" s="72"/>
      <c r="F217" s="73"/>
    </row>
    <row r="218" spans="3:6" ht="13.5" customHeight="1" x14ac:dyDescent="0.25">
      <c r="C218" s="70"/>
      <c r="D218" s="71"/>
      <c r="E218" s="72"/>
      <c r="F218" s="73"/>
    </row>
    <row r="219" spans="3:6" ht="13.5" customHeight="1" x14ac:dyDescent="0.25">
      <c r="C219" s="70"/>
      <c r="D219" s="71"/>
      <c r="E219" s="72"/>
      <c r="F219" s="73"/>
    </row>
    <row r="220" spans="3:6" ht="13.5" customHeight="1" x14ac:dyDescent="0.25">
      <c r="C220" s="70"/>
      <c r="D220" s="71"/>
      <c r="E220" s="72"/>
      <c r="F220" s="73"/>
    </row>
    <row r="221" spans="3:6" ht="13.5" customHeight="1" x14ac:dyDescent="0.25">
      <c r="C221" s="70"/>
      <c r="D221" s="71"/>
      <c r="E221" s="72"/>
      <c r="F221" s="73"/>
    </row>
    <row r="222" spans="3:6" ht="13.5" customHeight="1" x14ac:dyDescent="0.25">
      <c r="C222" s="70"/>
      <c r="D222" s="71"/>
      <c r="E222" s="72"/>
      <c r="F222" s="73"/>
    </row>
    <row r="223" spans="3:6" ht="13.5" customHeight="1" x14ac:dyDescent="0.25">
      <c r="C223" s="70"/>
      <c r="D223" s="71"/>
      <c r="E223" s="72"/>
      <c r="F223" s="73"/>
    </row>
    <row r="224" spans="3:6" ht="13.5" customHeight="1" x14ac:dyDescent="0.25">
      <c r="C224" s="70"/>
      <c r="D224" s="71"/>
      <c r="E224" s="72"/>
      <c r="F224" s="73"/>
    </row>
    <row r="225" spans="3:6" ht="13.5" customHeight="1" x14ac:dyDescent="0.25">
      <c r="C225" s="70"/>
      <c r="D225" s="71"/>
      <c r="E225" s="72"/>
      <c r="F225" s="73"/>
    </row>
    <row r="226" spans="3:6" ht="13.5" customHeight="1" x14ac:dyDescent="0.25">
      <c r="C226" s="70"/>
      <c r="D226" s="71"/>
      <c r="E226" s="72"/>
      <c r="F226" s="73"/>
    </row>
    <row r="227" spans="3:6" ht="13.5" customHeight="1" x14ac:dyDescent="0.25">
      <c r="C227" s="70"/>
      <c r="D227" s="71"/>
      <c r="E227" s="72"/>
      <c r="F227" s="73"/>
    </row>
    <row r="228" spans="3:6" ht="13.5" customHeight="1" x14ac:dyDescent="0.25">
      <c r="C228" s="70"/>
      <c r="D228" s="71"/>
      <c r="E228" s="72"/>
      <c r="F228" s="73"/>
    </row>
    <row r="229" spans="3:6" ht="13.5" customHeight="1" x14ac:dyDescent="0.25">
      <c r="C229" s="70"/>
      <c r="D229" s="71"/>
      <c r="E229" s="72"/>
      <c r="F229" s="73"/>
    </row>
    <row r="230" spans="3:6" ht="13.5" customHeight="1" x14ac:dyDescent="0.25">
      <c r="C230" s="70"/>
      <c r="D230" s="71"/>
      <c r="E230" s="72"/>
      <c r="F230" s="73"/>
    </row>
    <row r="231" spans="3:6" ht="13.5" customHeight="1" x14ac:dyDescent="0.25">
      <c r="C231" s="70"/>
      <c r="D231" s="71"/>
      <c r="E231" s="72"/>
      <c r="F231" s="73"/>
    </row>
    <row r="232" spans="3:6" ht="13.5" customHeight="1" x14ac:dyDescent="0.25">
      <c r="C232" s="70"/>
      <c r="D232" s="71"/>
      <c r="E232" s="72"/>
      <c r="F232" s="73"/>
    </row>
    <row r="233" spans="3:6" ht="13.5" customHeight="1" x14ac:dyDescent="0.25">
      <c r="C233" s="70"/>
      <c r="D233" s="71"/>
      <c r="E233" s="72"/>
      <c r="F233" s="73"/>
    </row>
    <row r="234" spans="3:6" ht="13.5" customHeight="1" x14ac:dyDescent="0.25">
      <c r="C234" s="70"/>
      <c r="D234" s="71"/>
      <c r="E234" s="72"/>
      <c r="F234" s="73"/>
    </row>
    <row r="235" spans="3:6" ht="13.5" customHeight="1" x14ac:dyDescent="0.25">
      <c r="C235" s="70"/>
      <c r="D235" s="71"/>
      <c r="E235" s="72"/>
      <c r="F235" s="73"/>
    </row>
    <row r="236" spans="3:6" ht="13.5" customHeight="1" x14ac:dyDescent="0.25">
      <c r="C236" s="70"/>
      <c r="D236" s="71"/>
      <c r="E236" s="72"/>
      <c r="F236" s="73"/>
    </row>
    <row r="237" spans="3:6" ht="13.5" customHeight="1" x14ac:dyDescent="0.25">
      <c r="C237" s="70"/>
      <c r="D237" s="71"/>
      <c r="E237" s="72"/>
      <c r="F237" s="73"/>
    </row>
    <row r="238" spans="3:6" ht="13.5" customHeight="1" x14ac:dyDescent="0.25">
      <c r="C238" s="70"/>
      <c r="D238" s="71"/>
      <c r="E238" s="72"/>
      <c r="F238" s="73"/>
    </row>
    <row r="239" spans="3:6" ht="13.5" customHeight="1" x14ac:dyDescent="0.25">
      <c r="C239" s="70"/>
      <c r="D239" s="71"/>
      <c r="E239" s="72"/>
      <c r="F239" s="73"/>
    </row>
    <row r="240" spans="3:6" ht="13.5" customHeight="1" x14ac:dyDescent="0.25">
      <c r="C240" s="70"/>
      <c r="D240" s="71"/>
      <c r="E240" s="72"/>
      <c r="F240" s="73"/>
    </row>
    <row r="241" spans="3:6" ht="13.5" customHeight="1" x14ac:dyDescent="0.25">
      <c r="C241" s="70"/>
      <c r="D241" s="71"/>
      <c r="E241" s="72"/>
      <c r="F241" s="73"/>
    </row>
    <row r="242" spans="3:6" ht="13.5" customHeight="1" x14ac:dyDescent="0.25">
      <c r="C242" s="70"/>
      <c r="D242" s="71"/>
      <c r="E242" s="72"/>
      <c r="F242" s="73"/>
    </row>
    <row r="243" spans="3:6" ht="13.5" customHeight="1" x14ac:dyDescent="0.25">
      <c r="C243" s="70"/>
      <c r="D243" s="71"/>
      <c r="E243" s="72"/>
      <c r="F243" s="73"/>
    </row>
    <row r="244" spans="3:6" ht="13.5" customHeight="1" x14ac:dyDescent="0.25">
      <c r="C244" s="70"/>
      <c r="D244" s="71"/>
      <c r="E244" s="72"/>
      <c r="F244" s="73"/>
    </row>
    <row r="245" spans="3:6" ht="13.5" customHeight="1" x14ac:dyDescent="0.25">
      <c r="C245" s="70"/>
      <c r="D245" s="71"/>
      <c r="E245" s="72"/>
      <c r="F245" s="73"/>
    </row>
    <row r="246" spans="3:6" ht="13.5" customHeight="1" x14ac:dyDescent="0.25">
      <c r="C246" s="70"/>
      <c r="D246" s="71"/>
      <c r="E246" s="72"/>
      <c r="F246" s="73"/>
    </row>
    <row r="247" spans="3:6" ht="13.5" customHeight="1" x14ac:dyDescent="0.25">
      <c r="C247" s="70"/>
      <c r="D247" s="71"/>
      <c r="E247" s="72"/>
      <c r="F247" s="73"/>
    </row>
    <row r="248" spans="3:6" ht="13.5" customHeight="1" x14ac:dyDescent="0.25">
      <c r="C248" s="70"/>
      <c r="D248" s="71"/>
      <c r="E248" s="72"/>
      <c r="F248" s="73"/>
    </row>
    <row r="249" spans="3:6" ht="13.5" customHeight="1" x14ac:dyDescent="0.25">
      <c r="C249" s="70"/>
      <c r="D249" s="71"/>
      <c r="E249" s="72"/>
      <c r="F249" s="73"/>
    </row>
    <row r="250" spans="3:6" ht="13.5" customHeight="1" x14ac:dyDescent="0.25">
      <c r="C250" s="70"/>
      <c r="D250" s="71"/>
      <c r="E250" s="72"/>
      <c r="F250" s="73"/>
    </row>
    <row r="251" spans="3:6" ht="13.5" customHeight="1" x14ac:dyDescent="0.25">
      <c r="C251" s="70"/>
      <c r="D251" s="71"/>
      <c r="E251" s="72"/>
      <c r="F251" s="73"/>
    </row>
    <row r="252" spans="3:6" ht="13.5" customHeight="1" x14ac:dyDescent="0.25">
      <c r="C252" s="70"/>
      <c r="D252" s="71"/>
      <c r="E252" s="72"/>
      <c r="F252" s="73"/>
    </row>
    <row r="253" spans="3:6" ht="13.5" customHeight="1" x14ac:dyDescent="0.25">
      <c r="C253" s="70"/>
      <c r="D253" s="71"/>
      <c r="E253" s="72"/>
      <c r="F253" s="73"/>
    </row>
    <row r="254" spans="3:6" ht="13.5" customHeight="1" x14ac:dyDescent="0.25">
      <c r="C254" s="70"/>
      <c r="D254" s="71"/>
      <c r="E254" s="72"/>
      <c r="F254" s="73"/>
    </row>
    <row r="255" spans="3:6" ht="13.5" customHeight="1" x14ac:dyDescent="0.25">
      <c r="C255" s="70"/>
      <c r="D255" s="71"/>
      <c r="E255" s="72"/>
      <c r="F255" s="73"/>
    </row>
    <row r="256" spans="3:6" ht="13.5" customHeight="1" x14ac:dyDescent="0.25">
      <c r="C256" s="70"/>
      <c r="D256" s="71"/>
      <c r="E256" s="72"/>
      <c r="F256" s="73"/>
    </row>
    <row r="257" spans="3:6" ht="13.5" customHeight="1" x14ac:dyDescent="0.25">
      <c r="C257" s="70"/>
      <c r="D257" s="71"/>
      <c r="E257" s="72"/>
      <c r="F257" s="73"/>
    </row>
    <row r="258" spans="3:6" ht="13.5" customHeight="1" x14ac:dyDescent="0.25">
      <c r="C258" s="70"/>
      <c r="D258" s="71"/>
      <c r="E258" s="72"/>
      <c r="F258" s="73"/>
    </row>
    <row r="259" spans="3:6" ht="13.5" customHeight="1" x14ac:dyDescent="0.25">
      <c r="C259" s="70"/>
      <c r="D259" s="71"/>
      <c r="E259" s="72"/>
      <c r="F259" s="73"/>
    </row>
    <row r="260" spans="3:6" ht="13.5" customHeight="1" x14ac:dyDescent="0.25">
      <c r="C260" s="70"/>
      <c r="D260" s="71"/>
      <c r="E260" s="72"/>
      <c r="F260" s="73"/>
    </row>
    <row r="261" spans="3:6" ht="13.5" customHeight="1" x14ac:dyDescent="0.25">
      <c r="C261" s="70"/>
      <c r="D261" s="71"/>
      <c r="E261" s="72"/>
      <c r="F261" s="73"/>
    </row>
    <row r="262" spans="3:6" ht="13.5" customHeight="1" x14ac:dyDescent="0.25">
      <c r="C262" s="70"/>
      <c r="D262" s="71"/>
      <c r="E262" s="72"/>
      <c r="F262" s="73"/>
    </row>
    <row r="263" spans="3:6" ht="13.5" customHeight="1" x14ac:dyDescent="0.25">
      <c r="C263" s="70"/>
      <c r="D263" s="71"/>
      <c r="E263" s="72"/>
      <c r="F263" s="73"/>
    </row>
    <row r="264" spans="3:6" ht="13.5" customHeight="1" x14ac:dyDescent="0.25">
      <c r="C264" s="70"/>
      <c r="D264" s="71"/>
      <c r="E264" s="72"/>
      <c r="F264" s="73"/>
    </row>
    <row r="265" spans="3:6" ht="13.5" customHeight="1" x14ac:dyDescent="0.25">
      <c r="C265" s="70"/>
      <c r="D265" s="71"/>
      <c r="E265" s="72"/>
      <c r="F265" s="73"/>
    </row>
    <row r="266" spans="3:6" ht="13.5" customHeight="1" x14ac:dyDescent="0.25">
      <c r="C266" s="70"/>
      <c r="D266" s="71"/>
      <c r="E266" s="72"/>
      <c r="F266" s="73"/>
    </row>
    <row r="267" spans="3:6" ht="13.5" customHeight="1" x14ac:dyDescent="0.25">
      <c r="C267" s="70"/>
      <c r="D267" s="71"/>
      <c r="E267" s="72"/>
      <c r="F267" s="73"/>
    </row>
    <row r="268" spans="3:6" ht="13.5" customHeight="1" x14ac:dyDescent="0.25">
      <c r="C268" s="70"/>
      <c r="D268" s="71"/>
      <c r="E268" s="72"/>
      <c r="F268" s="73"/>
    </row>
    <row r="269" spans="3:6" ht="13.5" customHeight="1" x14ac:dyDescent="0.25">
      <c r="C269" s="70"/>
      <c r="D269" s="71"/>
      <c r="E269" s="72"/>
      <c r="F269" s="73"/>
    </row>
    <row r="270" spans="3:6" ht="13.5" customHeight="1" x14ac:dyDescent="0.25">
      <c r="C270" s="70"/>
      <c r="D270" s="71"/>
      <c r="E270" s="72"/>
      <c r="F270" s="73"/>
    </row>
    <row r="271" spans="3:6" ht="13.5" customHeight="1" x14ac:dyDescent="0.25">
      <c r="C271" s="70"/>
      <c r="D271" s="71"/>
      <c r="E271" s="72"/>
      <c r="F271" s="73"/>
    </row>
    <row r="272" spans="3:6" ht="13.5" customHeight="1" x14ac:dyDescent="0.25">
      <c r="C272" s="70"/>
      <c r="D272" s="71"/>
      <c r="E272" s="72"/>
      <c r="F272" s="73"/>
    </row>
    <row r="273" spans="3:6" ht="13.5" customHeight="1" x14ac:dyDescent="0.25">
      <c r="C273" s="70"/>
      <c r="D273" s="71"/>
      <c r="E273" s="72"/>
      <c r="F273" s="73"/>
    </row>
    <row r="274" spans="3:6" ht="13.5" customHeight="1" x14ac:dyDescent="0.25">
      <c r="C274" s="70"/>
      <c r="D274" s="71"/>
      <c r="E274" s="72"/>
      <c r="F274" s="73"/>
    </row>
    <row r="275" spans="3:6" ht="13.5" customHeight="1" x14ac:dyDescent="0.25">
      <c r="C275" s="70"/>
      <c r="D275" s="71"/>
      <c r="E275" s="72"/>
      <c r="F275" s="73"/>
    </row>
    <row r="276" spans="3:6" ht="13.5" customHeight="1" x14ac:dyDescent="0.25">
      <c r="C276" s="70"/>
      <c r="D276" s="71"/>
      <c r="E276" s="72"/>
      <c r="F276" s="73"/>
    </row>
    <row r="277" spans="3:6" ht="13.5" customHeight="1" x14ac:dyDescent="0.25">
      <c r="C277" s="70"/>
      <c r="D277" s="71"/>
      <c r="E277" s="72"/>
      <c r="F277" s="73"/>
    </row>
    <row r="278" spans="3:6" ht="13.5" customHeight="1" x14ac:dyDescent="0.25">
      <c r="C278" s="70"/>
      <c r="D278" s="71"/>
      <c r="E278" s="72"/>
      <c r="F278" s="73"/>
    </row>
    <row r="279" spans="3:6" ht="13.5" customHeight="1" x14ac:dyDescent="0.25">
      <c r="C279" s="70"/>
      <c r="D279" s="71"/>
      <c r="E279" s="72"/>
      <c r="F279" s="73"/>
    </row>
    <row r="280" spans="3:6" ht="13.5" customHeight="1" x14ac:dyDescent="0.25">
      <c r="C280" s="70"/>
      <c r="D280" s="71"/>
      <c r="E280" s="72"/>
      <c r="F280" s="73"/>
    </row>
    <row r="281" spans="3:6" ht="13.5" customHeight="1" x14ac:dyDescent="0.25">
      <c r="C281" s="70"/>
      <c r="D281" s="71"/>
      <c r="E281" s="72"/>
      <c r="F281" s="73"/>
    </row>
    <row r="282" spans="3:6" ht="13.5" customHeight="1" x14ac:dyDescent="0.25">
      <c r="C282" s="70"/>
      <c r="D282" s="71"/>
      <c r="E282" s="72"/>
      <c r="F282" s="73"/>
    </row>
    <row r="283" spans="3:6" ht="13.5" customHeight="1" x14ac:dyDescent="0.25">
      <c r="C283" s="70"/>
      <c r="D283" s="71"/>
      <c r="E283" s="72"/>
      <c r="F283" s="73"/>
    </row>
    <row r="284" spans="3:6" ht="13.5" customHeight="1" x14ac:dyDescent="0.25">
      <c r="C284" s="70"/>
      <c r="D284" s="71"/>
      <c r="E284" s="72"/>
      <c r="F284" s="73"/>
    </row>
    <row r="285" spans="3:6" ht="13.5" customHeight="1" x14ac:dyDescent="0.25">
      <c r="C285" s="70"/>
      <c r="D285" s="71"/>
      <c r="E285" s="72"/>
      <c r="F285" s="73"/>
    </row>
    <row r="286" spans="3:6" ht="13.5" customHeight="1" x14ac:dyDescent="0.25">
      <c r="C286" s="70"/>
      <c r="D286" s="71"/>
      <c r="E286" s="72"/>
      <c r="F286" s="73"/>
    </row>
    <row r="287" spans="3:6" ht="13.5" customHeight="1" x14ac:dyDescent="0.25">
      <c r="C287" s="70"/>
      <c r="D287" s="71"/>
      <c r="E287" s="72"/>
      <c r="F287" s="73"/>
    </row>
    <row r="288" spans="3:6" ht="13.5" customHeight="1" x14ac:dyDescent="0.25">
      <c r="C288" s="70"/>
      <c r="D288" s="71"/>
      <c r="E288" s="72"/>
      <c r="F288" s="73"/>
    </row>
    <row r="289" spans="3:6" ht="13.5" customHeight="1" x14ac:dyDescent="0.25">
      <c r="C289" s="70"/>
      <c r="D289" s="71"/>
      <c r="E289" s="72"/>
      <c r="F289" s="73"/>
    </row>
    <row r="290" spans="3:6" ht="13.5" customHeight="1" x14ac:dyDescent="0.25">
      <c r="C290" s="70"/>
      <c r="D290" s="71"/>
      <c r="E290" s="72"/>
      <c r="F290" s="73"/>
    </row>
    <row r="291" spans="3:6" ht="13.5" customHeight="1" x14ac:dyDescent="0.25">
      <c r="C291" s="70"/>
      <c r="D291" s="71"/>
      <c r="E291" s="72"/>
      <c r="F291" s="73"/>
    </row>
    <row r="292" spans="3:6" ht="13.5" customHeight="1" x14ac:dyDescent="0.25">
      <c r="C292" s="70"/>
      <c r="D292" s="71"/>
      <c r="E292" s="72"/>
      <c r="F292" s="73"/>
    </row>
    <row r="293" spans="3:6" ht="13.5" customHeight="1" x14ac:dyDescent="0.25">
      <c r="C293" s="70"/>
      <c r="D293" s="71"/>
      <c r="E293" s="72"/>
      <c r="F293" s="73"/>
    </row>
    <row r="294" spans="3:6" ht="13.5" customHeight="1" x14ac:dyDescent="0.25">
      <c r="C294" s="70"/>
      <c r="D294" s="71"/>
      <c r="E294" s="72"/>
      <c r="F294" s="73"/>
    </row>
    <row r="295" spans="3:6" ht="13.5" customHeight="1" x14ac:dyDescent="0.25">
      <c r="C295" s="70"/>
      <c r="D295" s="71"/>
      <c r="E295" s="72"/>
      <c r="F295" s="73"/>
    </row>
    <row r="296" spans="3:6" ht="13.5" customHeight="1" x14ac:dyDescent="0.25">
      <c r="C296" s="70"/>
      <c r="D296" s="71"/>
      <c r="E296" s="72"/>
      <c r="F296" s="73"/>
    </row>
    <row r="297" spans="3:6" ht="13.5" customHeight="1" x14ac:dyDescent="0.25">
      <c r="C297" s="70"/>
      <c r="D297" s="71"/>
      <c r="E297" s="72"/>
      <c r="F297" s="73"/>
    </row>
    <row r="298" spans="3:6" ht="13.5" customHeight="1" x14ac:dyDescent="0.25">
      <c r="C298" s="70"/>
      <c r="D298" s="71"/>
      <c r="E298" s="72"/>
      <c r="F298" s="73"/>
    </row>
    <row r="299" spans="3:6" ht="13.5" customHeight="1" x14ac:dyDescent="0.25">
      <c r="C299" s="70"/>
      <c r="D299" s="71"/>
      <c r="E299" s="72"/>
      <c r="F299" s="73"/>
    </row>
    <row r="300" spans="3:6" ht="13.5" customHeight="1" x14ac:dyDescent="0.25">
      <c r="C300" s="70"/>
      <c r="D300" s="71"/>
      <c r="E300" s="72"/>
      <c r="F300" s="73"/>
    </row>
    <row r="301" spans="3:6" ht="13.5" customHeight="1" x14ac:dyDescent="0.25">
      <c r="C301" s="70"/>
      <c r="D301" s="71"/>
      <c r="E301" s="72"/>
      <c r="F301" s="73"/>
    </row>
    <row r="302" spans="3:6" ht="13.5" customHeight="1" x14ac:dyDescent="0.25">
      <c r="C302" s="70"/>
      <c r="D302" s="71"/>
      <c r="E302" s="72"/>
      <c r="F302" s="73"/>
    </row>
    <row r="303" spans="3:6" ht="13.5" customHeight="1" x14ac:dyDescent="0.25">
      <c r="C303" s="70"/>
      <c r="D303" s="71"/>
      <c r="E303" s="72"/>
      <c r="F303" s="73"/>
    </row>
    <row r="304" spans="3:6" ht="13.5" customHeight="1" x14ac:dyDescent="0.25">
      <c r="C304" s="70"/>
      <c r="D304" s="71"/>
      <c r="E304" s="72"/>
      <c r="F304" s="73"/>
    </row>
    <row r="305" spans="3:6" ht="13.5" customHeight="1" x14ac:dyDescent="0.25">
      <c r="C305" s="70"/>
      <c r="D305" s="71"/>
      <c r="E305" s="72"/>
      <c r="F305" s="73"/>
    </row>
    <row r="306" spans="3:6" ht="13.5" customHeight="1" x14ac:dyDescent="0.25">
      <c r="C306" s="70"/>
      <c r="D306" s="71"/>
      <c r="E306" s="72"/>
      <c r="F306" s="73"/>
    </row>
    <row r="307" spans="3:6" ht="13.5" customHeight="1" x14ac:dyDescent="0.25">
      <c r="C307" s="70"/>
      <c r="D307" s="71"/>
      <c r="E307" s="72"/>
      <c r="F307" s="73"/>
    </row>
    <row r="308" spans="3:6" ht="13.5" customHeight="1" x14ac:dyDescent="0.25">
      <c r="C308" s="70"/>
      <c r="D308" s="71"/>
      <c r="E308" s="72"/>
      <c r="F308" s="73"/>
    </row>
    <row r="309" spans="3:6" ht="13.5" customHeight="1" x14ac:dyDescent="0.25">
      <c r="C309" s="70"/>
      <c r="D309" s="71"/>
      <c r="E309" s="72"/>
      <c r="F309" s="73"/>
    </row>
    <row r="310" spans="3:6" ht="13.5" customHeight="1" x14ac:dyDescent="0.25">
      <c r="C310" s="70"/>
      <c r="D310" s="71"/>
      <c r="E310" s="72"/>
      <c r="F310" s="73"/>
    </row>
    <row r="311" spans="3:6" ht="13.5" customHeight="1" x14ac:dyDescent="0.25">
      <c r="C311" s="70"/>
      <c r="D311" s="71"/>
      <c r="E311" s="72"/>
      <c r="F311" s="73"/>
    </row>
    <row r="312" spans="3:6" ht="13.5" customHeight="1" x14ac:dyDescent="0.25">
      <c r="C312" s="70"/>
      <c r="D312" s="71"/>
      <c r="E312" s="72"/>
      <c r="F312" s="73"/>
    </row>
    <row r="313" spans="3:6" ht="13.5" customHeight="1" x14ac:dyDescent="0.25">
      <c r="C313" s="70"/>
      <c r="D313" s="71"/>
      <c r="E313" s="72"/>
      <c r="F313" s="73"/>
    </row>
    <row r="314" spans="3:6" ht="13.5" customHeight="1" x14ac:dyDescent="0.25">
      <c r="C314" s="70"/>
      <c r="D314" s="71"/>
      <c r="E314" s="72"/>
      <c r="F314" s="73"/>
    </row>
    <row r="315" spans="3:6" ht="13.5" customHeight="1" x14ac:dyDescent="0.25">
      <c r="C315" s="70"/>
      <c r="D315" s="71"/>
      <c r="E315" s="72"/>
      <c r="F315" s="73"/>
    </row>
    <row r="316" spans="3:6" ht="13.5" customHeight="1" x14ac:dyDescent="0.25">
      <c r="C316" s="70"/>
      <c r="D316" s="71"/>
      <c r="E316" s="72"/>
      <c r="F316" s="73"/>
    </row>
    <row r="317" spans="3:6" ht="13.5" customHeight="1" x14ac:dyDescent="0.25">
      <c r="C317" s="70"/>
      <c r="D317" s="71"/>
      <c r="E317" s="72"/>
      <c r="F317" s="73"/>
    </row>
    <row r="318" spans="3:6" ht="13.5" customHeight="1" x14ac:dyDescent="0.25">
      <c r="C318" s="70"/>
      <c r="D318" s="71"/>
      <c r="E318" s="72"/>
      <c r="F318" s="73"/>
    </row>
    <row r="319" spans="3:6" ht="13.5" customHeight="1" x14ac:dyDescent="0.25">
      <c r="C319" s="70"/>
      <c r="D319" s="71"/>
      <c r="E319" s="72"/>
      <c r="F319" s="73"/>
    </row>
    <row r="320" spans="3:6" ht="13.5" customHeight="1" x14ac:dyDescent="0.25">
      <c r="C320" s="70"/>
      <c r="D320" s="71"/>
      <c r="E320" s="72"/>
      <c r="F320" s="73"/>
    </row>
    <row r="321" spans="3:6" ht="13.5" customHeight="1" x14ac:dyDescent="0.25">
      <c r="C321" s="70"/>
      <c r="D321" s="71"/>
      <c r="E321" s="72"/>
      <c r="F321" s="73"/>
    </row>
    <row r="322" spans="3:6" ht="13.5" customHeight="1" x14ac:dyDescent="0.25">
      <c r="C322" s="70"/>
      <c r="D322" s="71"/>
      <c r="E322" s="72"/>
      <c r="F322" s="73"/>
    </row>
    <row r="323" spans="3:6" ht="13.5" customHeight="1" x14ac:dyDescent="0.25">
      <c r="C323" s="70"/>
      <c r="D323" s="71"/>
      <c r="E323" s="72"/>
      <c r="F323" s="73"/>
    </row>
    <row r="324" spans="3:6" ht="13.5" customHeight="1" x14ac:dyDescent="0.25">
      <c r="C324" s="70"/>
      <c r="D324" s="71"/>
      <c r="E324" s="72"/>
      <c r="F324" s="73"/>
    </row>
    <row r="325" spans="3:6" ht="13.5" customHeight="1" x14ac:dyDescent="0.25">
      <c r="C325" s="70"/>
      <c r="D325" s="71"/>
      <c r="E325" s="72"/>
      <c r="F325" s="73"/>
    </row>
    <row r="326" spans="3:6" ht="13.5" customHeight="1" x14ac:dyDescent="0.25">
      <c r="C326" s="70"/>
      <c r="D326" s="71"/>
      <c r="E326" s="72"/>
      <c r="F326" s="73"/>
    </row>
    <row r="327" spans="3:6" ht="13.5" customHeight="1" x14ac:dyDescent="0.25">
      <c r="C327" s="70"/>
      <c r="D327" s="71"/>
      <c r="E327" s="72"/>
      <c r="F327" s="73"/>
    </row>
    <row r="328" spans="3:6" ht="13.5" customHeight="1" x14ac:dyDescent="0.25">
      <c r="C328" s="70"/>
      <c r="D328" s="71"/>
      <c r="E328" s="72"/>
      <c r="F328" s="73"/>
    </row>
    <row r="329" spans="3:6" ht="13.5" customHeight="1" x14ac:dyDescent="0.25">
      <c r="C329" s="70"/>
      <c r="D329" s="71"/>
      <c r="E329" s="72"/>
      <c r="F329" s="73"/>
    </row>
    <row r="330" spans="3:6" ht="13.5" customHeight="1" x14ac:dyDescent="0.25">
      <c r="C330" s="70"/>
      <c r="D330" s="71"/>
      <c r="E330" s="72"/>
      <c r="F330" s="73"/>
    </row>
    <row r="331" spans="3:6" ht="13.5" customHeight="1" x14ac:dyDescent="0.25">
      <c r="C331" s="70"/>
      <c r="D331" s="71"/>
      <c r="E331" s="72"/>
      <c r="F331" s="73"/>
    </row>
    <row r="332" spans="3:6" ht="13.5" customHeight="1" x14ac:dyDescent="0.25">
      <c r="C332" s="70"/>
      <c r="D332" s="71"/>
      <c r="E332" s="72"/>
      <c r="F332" s="73"/>
    </row>
    <row r="333" spans="3:6" ht="13.5" customHeight="1" x14ac:dyDescent="0.25">
      <c r="C333" s="70"/>
      <c r="D333" s="71"/>
      <c r="E333" s="72"/>
      <c r="F333" s="73"/>
    </row>
    <row r="334" spans="3:6" ht="13.5" customHeight="1" x14ac:dyDescent="0.25">
      <c r="C334" s="70"/>
      <c r="D334" s="71"/>
      <c r="E334" s="72"/>
      <c r="F334" s="73"/>
    </row>
    <row r="335" spans="3:6" ht="13.5" customHeight="1" x14ac:dyDescent="0.25">
      <c r="C335" s="70"/>
      <c r="D335" s="71"/>
      <c r="E335" s="72"/>
      <c r="F335" s="73"/>
    </row>
    <row r="336" spans="3:6" ht="13.5" customHeight="1" x14ac:dyDescent="0.25">
      <c r="C336" s="70"/>
      <c r="D336" s="71"/>
      <c r="E336" s="72"/>
      <c r="F336" s="73"/>
    </row>
    <row r="337" spans="3:6" ht="13.5" customHeight="1" x14ac:dyDescent="0.25">
      <c r="C337" s="70"/>
      <c r="D337" s="71"/>
      <c r="E337" s="72"/>
      <c r="F337" s="73"/>
    </row>
    <row r="338" spans="3:6" ht="13.5" customHeight="1" x14ac:dyDescent="0.25">
      <c r="C338" s="70"/>
      <c r="D338" s="71"/>
      <c r="E338" s="72"/>
      <c r="F338" s="73"/>
    </row>
    <row r="339" spans="3:6" ht="13.5" customHeight="1" x14ac:dyDescent="0.25">
      <c r="C339" s="70"/>
      <c r="D339" s="71"/>
      <c r="E339" s="72"/>
      <c r="F339" s="73"/>
    </row>
    <row r="340" spans="3:6" ht="13.5" customHeight="1" x14ac:dyDescent="0.25">
      <c r="C340" s="70"/>
      <c r="D340" s="71"/>
      <c r="E340" s="72"/>
      <c r="F340" s="73"/>
    </row>
    <row r="341" spans="3:6" ht="13.5" customHeight="1" x14ac:dyDescent="0.25">
      <c r="C341" s="70"/>
      <c r="D341" s="71"/>
      <c r="E341" s="72"/>
      <c r="F341" s="73"/>
    </row>
    <row r="342" spans="3:6" ht="13.5" customHeight="1" x14ac:dyDescent="0.25">
      <c r="C342" s="70"/>
      <c r="D342" s="71"/>
      <c r="E342" s="72"/>
      <c r="F342" s="73"/>
    </row>
    <row r="343" spans="3:6" ht="13.5" customHeight="1" x14ac:dyDescent="0.25">
      <c r="C343" s="70"/>
      <c r="D343" s="71"/>
      <c r="E343" s="72"/>
      <c r="F343" s="73"/>
    </row>
    <row r="344" spans="3:6" ht="13.5" customHeight="1" x14ac:dyDescent="0.25">
      <c r="C344" s="70"/>
      <c r="D344" s="71"/>
      <c r="E344" s="72"/>
      <c r="F344" s="73"/>
    </row>
    <row r="345" spans="3:6" ht="13.5" customHeight="1" x14ac:dyDescent="0.25">
      <c r="C345" s="70"/>
      <c r="D345" s="71"/>
      <c r="E345" s="72"/>
      <c r="F345" s="73"/>
    </row>
    <row r="346" spans="3:6" ht="13.5" customHeight="1" x14ac:dyDescent="0.25">
      <c r="C346" s="70"/>
      <c r="D346" s="71"/>
      <c r="E346" s="72"/>
      <c r="F346" s="73"/>
    </row>
    <row r="347" spans="3:6" ht="13.5" customHeight="1" x14ac:dyDescent="0.25">
      <c r="C347" s="70"/>
      <c r="D347" s="71"/>
      <c r="E347" s="72"/>
      <c r="F347" s="73"/>
    </row>
    <row r="348" spans="3:6" ht="13.5" customHeight="1" x14ac:dyDescent="0.25">
      <c r="C348" s="70"/>
      <c r="D348" s="71"/>
      <c r="E348" s="72"/>
      <c r="F348" s="73"/>
    </row>
    <row r="349" spans="3:6" ht="13.5" customHeight="1" x14ac:dyDescent="0.25">
      <c r="C349" s="70"/>
      <c r="D349" s="71"/>
      <c r="E349" s="72"/>
      <c r="F349" s="73"/>
    </row>
    <row r="350" spans="3:6" ht="13.5" customHeight="1" x14ac:dyDescent="0.25">
      <c r="C350" s="70"/>
      <c r="D350" s="71"/>
      <c r="E350" s="72"/>
      <c r="F350" s="73"/>
    </row>
    <row r="351" spans="3:6" ht="13.5" customHeight="1" x14ac:dyDescent="0.25">
      <c r="C351" s="70"/>
      <c r="D351" s="71"/>
      <c r="E351" s="72"/>
      <c r="F351" s="73"/>
    </row>
    <row r="352" spans="3:6" ht="13.5" customHeight="1" x14ac:dyDescent="0.25">
      <c r="C352" s="70"/>
      <c r="D352" s="71"/>
      <c r="E352" s="72"/>
      <c r="F352" s="73"/>
    </row>
    <row r="353" spans="3:6" ht="13.5" customHeight="1" x14ac:dyDescent="0.25">
      <c r="C353" s="70"/>
      <c r="D353" s="71"/>
      <c r="E353" s="72"/>
      <c r="F353" s="73"/>
    </row>
    <row r="354" spans="3:6" ht="13.5" customHeight="1" x14ac:dyDescent="0.25">
      <c r="C354" s="70"/>
      <c r="D354" s="71"/>
      <c r="E354" s="72"/>
      <c r="F354" s="73"/>
    </row>
    <row r="355" spans="3:6" ht="13.5" customHeight="1" x14ac:dyDescent="0.25">
      <c r="C355" s="70"/>
      <c r="D355" s="71"/>
      <c r="E355" s="72"/>
      <c r="F355" s="73"/>
    </row>
    <row r="356" spans="3:6" ht="13.5" customHeight="1" x14ac:dyDescent="0.25">
      <c r="C356" s="70"/>
      <c r="D356" s="71"/>
      <c r="E356" s="72"/>
      <c r="F356" s="73"/>
    </row>
    <row r="357" spans="3:6" ht="13.5" customHeight="1" x14ac:dyDescent="0.25">
      <c r="C357" s="70"/>
      <c r="D357" s="71"/>
      <c r="E357" s="72"/>
      <c r="F357" s="73"/>
    </row>
    <row r="358" spans="3:6" ht="13.5" customHeight="1" x14ac:dyDescent="0.25">
      <c r="C358" s="70"/>
      <c r="D358" s="71"/>
      <c r="E358" s="72"/>
      <c r="F358" s="73"/>
    </row>
    <row r="359" spans="3:6" ht="13.5" customHeight="1" x14ac:dyDescent="0.25">
      <c r="C359" s="70"/>
      <c r="D359" s="71"/>
      <c r="E359" s="72"/>
      <c r="F359" s="73"/>
    </row>
    <row r="360" spans="3:6" ht="13.5" customHeight="1" x14ac:dyDescent="0.25">
      <c r="C360" s="70"/>
      <c r="D360" s="71"/>
      <c r="E360" s="72"/>
      <c r="F360" s="73"/>
    </row>
    <row r="361" spans="3:6" ht="13.5" customHeight="1" x14ac:dyDescent="0.25">
      <c r="C361" s="70"/>
      <c r="D361" s="71"/>
      <c r="E361" s="72"/>
      <c r="F361" s="73"/>
    </row>
    <row r="362" spans="3:6" ht="13.5" customHeight="1" x14ac:dyDescent="0.25">
      <c r="C362" s="70"/>
      <c r="D362" s="71"/>
      <c r="E362" s="72"/>
      <c r="F362" s="73"/>
    </row>
    <row r="363" spans="3:6" ht="13.5" customHeight="1" x14ac:dyDescent="0.25">
      <c r="C363" s="70"/>
      <c r="D363" s="71"/>
      <c r="E363" s="72"/>
      <c r="F363" s="73"/>
    </row>
    <row r="364" spans="3:6" ht="13.5" customHeight="1" x14ac:dyDescent="0.25">
      <c r="C364" s="70"/>
      <c r="D364" s="71"/>
      <c r="E364" s="72"/>
      <c r="F364" s="73"/>
    </row>
    <row r="365" spans="3:6" ht="13.5" customHeight="1" x14ac:dyDescent="0.25">
      <c r="C365" s="70"/>
      <c r="D365" s="71"/>
      <c r="E365" s="72"/>
      <c r="F365" s="73"/>
    </row>
    <row r="366" spans="3:6" ht="13.5" customHeight="1" x14ac:dyDescent="0.25">
      <c r="C366" s="70"/>
      <c r="D366" s="71"/>
      <c r="E366" s="72"/>
      <c r="F366" s="73"/>
    </row>
    <row r="367" spans="3:6" ht="13.5" customHeight="1" x14ac:dyDescent="0.25">
      <c r="C367" s="70"/>
      <c r="D367" s="71"/>
      <c r="E367" s="72"/>
      <c r="F367" s="73"/>
    </row>
    <row r="368" spans="3:6" ht="13.5" customHeight="1" x14ac:dyDescent="0.25">
      <c r="C368" s="70"/>
      <c r="D368" s="71"/>
      <c r="E368" s="72"/>
      <c r="F368" s="73"/>
    </row>
    <row r="369" spans="3:6" ht="13.5" customHeight="1" x14ac:dyDescent="0.25">
      <c r="C369" s="70"/>
      <c r="D369" s="71"/>
      <c r="E369" s="72"/>
      <c r="F369" s="73"/>
    </row>
    <row r="370" spans="3:6" ht="13.5" customHeight="1" x14ac:dyDescent="0.25">
      <c r="C370" s="70"/>
      <c r="D370" s="71"/>
      <c r="E370" s="72"/>
      <c r="F370" s="73"/>
    </row>
    <row r="371" spans="3:6" ht="13.5" customHeight="1" x14ac:dyDescent="0.25">
      <c r="C371" s="70"/>
      <c r="D371" s="71"/>
      <c r="E371" s="72"/>
      <c r="F371" s="73"/>
    </row>
    <row r="372" spans="3:6" ht="13.5" customHeight="1" x14ac:dyDescent="0.25">
      <c r="C372" s="70"/>
      <c r="D372" s="71"/>
      <c r="E372" s="72"/>
      <c r="F372" s="73"/>
    </row>
    <row r="373" spans="3:6" ht="13.5" customHeight="1" x14ac:dyDescent="0.25">
      <c r="C373" s="70"/>
      <c r="D373" s="71"/>
      <c r="E373" s="72"/>
      <c r="F373" s="73"/>
    </row>
    <row r="374" spans="3:6" ht="13.5" customHeight="1" x14ac:dyDescent="0.25">
      <c r="C374" s="70"/>
      <c r="D374" s="71"/>
      <c r="E374" s="72"/>
      <c r="F374" s="73"/>
    </row>
    <row r="375" spans="3:6" ht="13.5" customHeight="1" x14ac:dyDescent="0.25">
      <c r="C375" s="70"/>
      <c r="D375" s="71"/>
      <c r="E375" s="72"/>
      <c r="F375" s="73"/>
    </row>
    <row r="376" spans="3:6" ht="13.5" customHeight="1" x14ac:dyDescent="0.25">
      <c r="C376" s="70"/>
      <c r="D376" s="71"/>
      <c r="E376" s="72"/>
      <c r="F376" s="73"/>
    </row>
    <row r="377" spans="3:6" ht="13.5" customHeight="1" x14ac:dyDescent="0.25">
      <c r="C377" s="70"/>
      <c r="D377" s="71"/>
      <c r="E377" s="72"/>
      <c r="F377" s="73"/>
    </row>
    <row r="378" spans="3:6" ht="13.5" customHeight="1" x14ac:dyDescent="0.25">
      <c r="C378" s="70"/>
      <c r="D378" s="71"/>
      <c r="E378" s="72"/>
      <c r="F378" s="73"/>
    </row>
    <row r="379" spans="3:6" ht="13.5" customHeight="1" x14ac:dyDescent="0.25">
      <c r="C379" s="70"/>
      <c r="D379" s="71"/>
      <c r="E379" s="72"/>
      <c r="F379" s="73"/>
    </row>
    <row r="380" spans="3:6" ht="13.5" customHeight="1" x14ac:dyDescent="0.25">
      <c r="C380" s="70"/>
      <c r="D380" s="71"/>
      <c r="E380" s="72"/>
      <c r="F380" s="73"/>
    </row>
    <row r="381" spans="3:6" ht="13.5" customHeight="1" x14ac:dyDescent="0.25">
      <c r="C381" s="70"/>
      <c r="D381" s="71"/>
      <c r="E381" s="72"/>
      <c r="F381" s="73"/>
    </row>
    <row r="382" spans="3:6" ht="13.5" customHeight="1" x14ac:dyDescent="0.25">
      <c r="C382" s="70"/>
      <c r="D382" s="71"/>
      <c r="E382" s="72"/>
      <c r="F382" s="73"/>
    </row>
    <row r="383" spans="3:6" ht="13.5" customHeight="1" x14ac:dyDescent="0.25">
      <c r="C383" s="70"/>
      <c r="D383" s="71"/>
      <c r="E383" s="72"/>
      <c r="F383" s="73"/>
    </row>
    <row r="384" spans="3:6" ht="13.5" customHeight="1" x14ac:dyDescent="0.25">
      <c r="C384" s="70"/>
      <c r="D384" s="71"/>
      <c r="E384" s="72"/>
      <c r="F384" s="73"/>
    </row>
    <row r="385" spans="3:6" ht="13.5" customHeight="1" x14ac:dyDescent="0.25">
      <c r="C385" s="70"/>
      <c r="D385" s="71"/>
      <c r="E385" s="72"/>
      <c r="F385" s="73"/>
    </row>
    <row r="386" spans="3:6" ht="13.5" customHeight="1" x14ac:dyDescent="0.25">
      <c r="C386" s="70"/>
      <c r="D386" s="71"/>
      <c r="E386" s="72"/>
      <c r="F386" s="73"/>
    </row>
    <row r="387" spans="3:6" ht="13.5" customHeight="1" x14ac:dyDescent="0.25">
      <c r="C387" s="70"/>
      <c r="D387" s="71"/>
      <c r="E387" s="72"/>
      <c r="F387" s="73"/>
    </row>
    <row r="388" spans="3:6" ht="13.5" customHeight="1" x14ac:dyDescent="0.25">
      <c r="C388" s="70"/>
      <c r="D388" s="71"/>
      <c r="E388" s="72"/>
      <c r="F388" s="73"/>
    </row>
    <row r="389" spans="3:6" ht="13.5" customHeight="1" x14ac:dyDescent="0.25">
      <c r="C389" s="70"/>
      <c r="D389" s="71"/>
      <c r="E389" s="72"/>
      <c r="F389" s="73"/>
    </row>
    <row r="390" spans="3:6" ht="13.5" customHeight="1" x14ac:dyDescent="0.25">
      <c r="C390" s="70"/>
      <c r="D390" s="71"/>
      <c r="E390" s="72"/>
      <c r="F390" s="73"/>
    </row>
    <row r="391" spans="3:6" ht="13.5" customHeight="1" x14ac:dyDescent="0.25">
      <c r="C391" s="70"/>
      <c r="D391" s="71"/>
      <c r="E391" s="72"/>
      <c r="F391" s="73"/>
    </row>
    <row r="392" spans="3:6" ht="13.5" customHeight="1" x14ac:dyDescent="0.25">
      <c r="C392" s="70"/>
      <c r="D392" s="71"/>
      <c r="E392" s="72"/>
      <c r="F392" s="73"/>
    </row>
    <row r="393" spans="3:6" ht="13.5" customHeight="1" x14ac:dyDescent="0.25">
      <c r="C393" s="70"/>
      <c r="D393" s="71"/>
      <c r="E393" s="72"/>
      <c r="F393" s="73"/>
    </row>
    <row r="394" spans="3:6" ht="13.5" customHeight="1" x14ac:dyDescent="0.25">
      <c r="C394" s="70"/>
      <c r="D394" s="71"/>
      <c r="E394" s="72"/>
      <c r="F394" s="73"/>
    </row>
    <row r="395" spans="3:6" ht="13.5" customHeight="1" x14ac:dyDescent="0.25">
      <c r="C395" s="70"/>
      <c r="D395" s="71"/>
      <c r="E395" s="72"/>
      <c r="F395" s="73"/>
    </row>
    <row r="396" spans="3:6" ht="13.5" customHeight="1" x14ac:dyDescent="0.25">
      <c r="C396" s="70"/>
      <c r="D396" s="71"/>
      <c r="E396" s="72"/>
      <c r="F396" s="73"/>
    </row>
    <row r="397" spans="3:6" ht="13.5" customHeight="1" x14ac:dyDescent="0.25">
      <c r="C397" s="70"/>
      <c r="D397" s="71"/>
      <c r="E397" s="72"/>
      <c r="F397" s="73"/>
    </row>
    <row r="398" spans="3:6" ht="13.5" customHeight="1" x14ac:dyDescent="0.25">
      <c r="C398" s="70"/>
      <c r="D398" s="71"/>
      <c r="E398" s="72"/>
      <c r="F398" s="73"/>
    </row>
    <row r="399" spans="3:6" ht="13.5" customHeight="1" x14ac:dyDescent="0.25">
      <c r="C399" s="70"/>
      <c r="D399" s="71"/>
      <c r="E399" s="72"/>
      <c r="F399" s="73"/>
    </row>
    <row r="400" spans="3:6" ht="13.5" customHeight="1" x14ac:dyDescent="0.25">
      <c r="C400" s="70"/>
      <c r="D400" s="71"/>
      <c r="E400" s="72"/>
      <c r="F400" s="73"/>
    </row>
    <row r="401" spans="3:6" ht="13.5" customHeight="1" x14ac:dyDescent="0.25">
      <c r="C401" s="70"/>
      <c r="D401" s="71"/>
      <c r="E401" s="72"/>
      <c r="F401" s="73"/>
    </row>
    <row r="402" spans="3:6" ht="13.5" customHeight="1" x14ac:dyDescent="0.25">
      <c r="C402" s="70"/>
      <c r="D402" s="71"/>
      <c r="E402" s="72"/>
      <c r="F402" s="73"/>
    </row>
    <row r="403" spans="3:6" ht="13.5" customHeight="1" x14ac:dyDescent="0.25">
      <c r="C403" s="70"/>
      <c r="D403" s="71"/>
      <c r="E403" s="72"/>
      <c r="F403" s="73"/>
    </row>
    <row r="404" spans="3:6" ht="13.5" customHeight="1" x14ac:dyDescent="0.25">
      <c r="C404" s="70"/>
      <c r="D404" s="71"/>
      <c r="E404" s="72"/>
      <c r="F404" s="73"/>
    </row>
    <row r="405" spans="3:6" ht="13.5" customHeight="1" x14ac:dyDescent="0.25">
      <c r="C405" s="70"/>
      <c r="D405" s="71"/>
      <c r="E405" s="72"/>
      <c r="F405" s="73"/>
    </row>
    <row r="406" spans="3:6" ht="13.5" customHeight="1" x14ac:dyDescent="0.25">
      <c r="C406" s="70"/>
      <c r="D406" s="71"/>
      <c r="E406" s="72"/>
      <c r="F406" s="73"/>
    </row>
    <row r="407" spans="3:6" ht="13.5" customHeight="1" x14ac:dyDescent="0.25">
      <c r="C407" s="70"/>
      <c r="D407" s="71"/>
      <c r="E407" s="72"/>
      <c r="F407" s="73"/>
    </row>
    <row r="408" spans="3:6" ht="13.5" customHeight="1" x14ac:dyDescent="0.25">
      <c r="C408" s="70"/>
      <c r="D408" s="71"/>
      <c r="E408" s="72"/>
      <c r="F408" s="73"/>
    </row>
    <row r="409" spans="3:6" ht="13.5" customHeight="1" x14ac:dyDescent="0.25">
      <c r="C409" s="70"/>
      <c r="D409" s="71"/>
      <c r="E409" s="72"/>
      <c r="F409" s="73"/>
    </row>
    <row r="410" spans="3:6" ht="13.5" customHeight="1" x14ac:dyDescent="0.25">
      <c r="C410" s="70"/>
      <c r="D410" s="71"/>
      <c r="E410" s="72"/>
      <c r="F410" s="73"/>
    </row>
    <row r="411" spans="3:6" ht="13.5" customHeight="1" x14ac:dyDescent="0.25">
      <c r="C411" s="70"/>
      <c r="D411" s="71"/>
      <c r="E411" s="72"/>
      <c r="F411" s="73"/>
    </row>
    <row r="412" spans="3:6" ht="13.5" customHeight="1" x14ac:dyDescent="0.25">
      <c r="C412" s="70"/>
      <c r="D412" s="71"/>
      <c r="E412" s="72"/>
      <c r="F412" s="73"/>
    </row>
    <row r="413" spans="3:6" ht="13.5" customHeight="1" x14ac:dyDescent="0.25">
      <c r="C413" s="70"/>
      <c r="D413" s="71"/>
      <c r="E413" s="72"/>
      <c r="F413" s="73"/>
    </row>
    <row r="414" spans="3:6" ht="13.5" customHeight="1" x14ac:dyDescent="0.25">
      <c r="C414" s="70"/>
      <c r="D414" s="71"/>
      <c r="E414" s="72"/>
      <c r="F414" s="73"/>
    </row>
    <row r="415" spans="3:6" ht="13.5" customHeight="1" x14ac:dyDescent="0.25">
      <c r="C415" s="70"/>
      <c r="D415" s="71"/>
      <c r="E415" s="72"/>
      <c r="F415" s="73"/>
    </row>
    <row r="416" spans="3:6" ht="13.5" customHeight="1" x14ac:dyDescent="0.25">
      <c r="C416" s="70"/>
      <c r="D416" s="71"/>
      <c r="E416" s="72"/>
      <c r="F416" s="73"/>
    </row>
    <row r="417" spans="3:6" ht="13.5" customHeight="1" x14ac:dyDescent="0.25">
      <c r="C417" s="70"/>
      <c r="D417" s="71"/>
      <c r="E417" s="72"/>
      <c r="F417" s="73"/>
    </row>
    <row r="418" spans="3:6" ht="13.5" customHeight="1" x14ac:dyDescent="0.25">
      <c r="C418" s="70"/>
      <c r="D418" s="71"/>
      <c r="E418" s="72"/>
      <c r="F418" s="73"/>
    </row>
    <row r="419" spans="3:6" ht="13.5" customHeight="1" x14ac:dyDescent="0.25">
      <c r="C419" s="70"/>
      <c r="D419" s="71"/>
      <c r="E419" s="72"/>
      <c r="F419" s="73"/>
    </row>
    <row r="420" spans="3:6" ht="13.5" customHeight="1" x14ac:dyDescent="0.25">
      <c r="C420" s="70"/>
      <c r="D420" s="71"/>
      <c r="E420" s="72"/>
      <c r="F420" s="73"/>
    </row>
    <row r="421" spans="3:6" ht="13.5" customHeight="1" x14ac:dyDescent="0.25">
      <c r="C421" s="70"/>
      <c r="D421" s="71"/>
      <c r="E421" s="72"/>
      <c r="F421" s="73"/>
    </row>
    <row r="422" spans="3:6" ht="13.5" customHeight="1" x14ac:dyDescent="0.25">
      <c r="C422" s="70"/>
      <c r="D422" s="71"/>
      <c r="E422" s="72"/>
      <c r="F422" s="73"/>
    </row>
    <row r="423" spans="3:6" ht="13.5" customHeight="1" x14ac:dyDescent="0.25">
      <c r="C423" s="70"/>
      <c r="D423" s="71"/>
      <c r="E423" s="72"/>
      <c r="F423" s="73"/>
    </row>
    <row r="424" spans="3:6" ht="13.5" customHeight="1" x14ac:dyDescent="0.25">
      <c r="C424" s="70"/>
      <c r="D424" s="71"/>
      <c r="E424" s="72"/>
      <c r="F424" s="73"/>
    </row>
    <row r="425" spans="3:6" ht="13.5" customHeight="1" x14ac:dyDescent="0.25">
      <c r="C425" s="70"/>
      <c r="D425" s="71"/>
      <c r="E425" s="72"/>
      <c r="F425" s="73"/>
    </row>
    <row r="426" spans="3:6" ht="13.5" customHeight="1" x14ac:dyDescent="0.25">
      <c r="C426" s="70"/>
      <c r="D426" s="71"/>
      <c r="E426" s="72"/>
      <c r="F426" s="73"/>
    </row>
    <row r="427" spans="3:6" ht="13.5" customHeight="1" x14ac:dyDescent="0.25">
      <c r="C427" s="70"/>
      <c r="D427" s="71"/>
      <c r="E427" s="72"/>
      <c r="F427" s="73"/>
    </row>
    <row r="428" spans="3:6" ht="13.5" customHeight="1" x14ac:dyDescent="0.25">
      <c r="C428" s="70"/>
      <c r="D428" s="71"/>
      <c r="E428" s="72"/>
      <c r="F428" s="73"/>
    </row>
    <row r="429" spans="3:6" ht="13.5" customHeight="1" x14ac:dyDescent="0.25">
      <c r="C429" s="70"/>
      <c r="D429" s="71"/>
      <c r="E429" s="72"/>
      <c r="F429" s="73"/>
    </row>
    <row r="430" spans="3:6" ht="13.5" customHeight="1" x14ac:dyDescent="0.25">
      <c r="C430" s="70"/>
      <c r="D430" s="71"/>
      <c r="E430" s="72"/>
      <c r="F430" s="73"/>
    </row>
    <row r="431" spans="3:6" ht="13.5" customHeight="1" x14ac:dyDescent="0.25">
      <c r="C431" s="70"/>
      <c r="D431" s="71"/>
      <c r="E431" s="72"/>
      <c r="F431" s="73"/>
    </row>
    <row r="432" spans="3:6" ht="13.5" customHeight="1" x14ac:dyDescent="0.25">
      <c r="C432" s="70"/>
      <c r="D432" s="71"/>
      <c r="E432" s="72"/>
      <c r="F432" s="73"/>
    </row>
    <row r="433" spans="3:6" ht="13.5" customHeight="1" x14ac:dyDescent="0.25">
      <c r="C433" s="70"/>
      <c r="D433" s="71"/>
      <c r="E433" s="72"/>
      <c r="F433" s="73"/>
    </row>
    <row r="434" spans="3:6" ht="13.5" customHeight="1" x14ac:dyDescent="0.25">
      <c r="C434" s="70"/>
      <c r="D434" s="71"/>
      <c r="E434" s="72"/>
      <c r="F434" s="73"/>
    </row>
    <row r="435" spans="3:6" ht="13.5" customHeight="1" x14ac:dyDescent="0.25">
      <c r="C435" s="70"/>
      <c r="D435" s="71"/>
      <c r="E435" s="72"/>
      <c r="F435" s="73"/>
    </row>
    <row r="436" spans="3:6" ht="13.5" customHeight="1" x14ac:dyDescent="0.25">
      <c r="C436" s="70"/>
      <c r="D436" s="71"/>
      <c r="E436" s="72"/>
      <c r="F436" s="73"/>
    </row>
    <row r="437" spans="3:6" ht="13.5" customHeight="1" x14ac:dyDescent="0.25">
      <c r="C437" s="70"/>
      <c r="D437" s="71"/>
      <c r="E437" s="72"/>
      <c r="F437" s="73"/>
    </row>
    <row r="438" spans="3:6" ht="13.5" customHeight="1" x14ac:dyDescent="0.25">
      <c r="C438" s="70"/>
      <c r="D438" s="71"/>
      <c r="E438" s="72"/>
      <c r="F438" s="73"/>
    </row>
    <row r="439" spans="3:6" ht="13.5" customHeight="1" x14ac:dyDescent="0.25">
      <c r="C439" s="70"/>
      <c r="D439" s="71"/>
      <c r="E439" s="72"/>
      <c r="F439" s="73"/>
    </row>
    <row r="440" spans="3:6" ht="13.5" customHeight="1" x14ac:dyDescent="0.25">
      <c r="C440" s="70"/>
      <c r="D440" s="71"/>
      <c r="E440" s="72"/>
      <c r="F440" s="73"/>
    </row>
    <row r="441" spans="3:6" ht="13.5" customHeight="1" x14ac:dyDescent="0.25">
      <c r="C441" s="70"/>
      <c r="D441" s="71"/>
      <c r="E441" s="72"/>
      <c r="F441" s="73"/>
    </row>
    <row r="442" spans="3:6" ht="13.5" customHeight="1" x14ac:dyDescent="0.25">
      <c r="C442" s="70"/>
      <c r="D442" s="71"/>
      <c r="E442" s="72"/>
      <c r="F442" s="73"/>
    </row>
    <row r="443" spans="3:6" ht="13.5" customHeight="1" x14ac:dyDescent="0.25">
      <c r="C443" s="70"/>
      <c r="D443" s="71"/>
      <c r="E443" s="72"/>
      <c r="F443" s="73"/>
    </row>
    <row r="444" spans="3:6" ht="13.5" customHeight="1" x14ac:dyDescent="0.25">
      <c r="C444" s="70"/>
      <c r="D444" s="71"/>
      <c r="E444" s="72"/>
      <c r="F444" s="73"/>
    </row>
    <row r="445" spans="3:6" ht="13.5" customHeight="1" x14ac:dyDescent="0.25">
      <c r="C445" s="70"/>
      <c r="D445" s="71"/>
      <c r="E445" s="72"/>
      <c r="F445" s="73"/>
    </row>
    <row r="446" spans="3:6" ht="13.5" customHeight="1" x14ac:dyDescent="0.25">
      <c r="C446" s="70"/>
      <c r="D446" s="71"/>
      <c r="E446" s="72"/>
      <c r="F446" s="73"/>
    </row>
    <row r="447" spans="3:6" ht="13.5" customHeight="1" x14ac:dyDescent="0.25">
      <c r="C447" s="70"/>
      <c r="D447" s="71"/>
      <c r="E447" s="72"/>
      <c r="F447" s="73"/>
    </row>
    <row r="448" spans="3:6" ht="13.5" customHeight="1" x14ac:dyDescent="0.25">
      <c r="C448" s="70"/>
      <c r="D448" s="71"/>
      <c r="E448" s="72"/>
      <c r="F448" s="73"/>
    </row>
    <row r="449" spans="3:6" ht="13.5" customHeight="1" x14ac:dyDescent="0.25">
      <c r="C449" s="70"/>
      <c r="D449" s="71"/>
      <c r="E449" s="72"/>
      <c r="F449" s="73"/>
    </row>
    <row r="450" spans="3:6" ht="13.5" customHeight="1" x14ac:dyDescent="0.25">
      <c r="C450" s="70"/>
      <c r="D450" s="71"/>
      <c r="E450" s="72"/>
      <c r="F450" s="73"/>
    </row>
    <row r="451" spans="3:6" ht="13.5" customHeight="1" x14ac:dyDescent="0.25">
      <c r="C451" s="70"/>
      <c r="D451" s="71"/>
      <c r="E451" s="72"/>
      <c r="F451" s="73"/>
    </row>
    <row r="452" spans="3:6" ht="13.5" customHeight="1" x14ac:dyDescent="0.25">
      <c r="C452" s="70"/>
      <c r="D452" s="71"/>
      <c r="E452" s="72"/>
      <c r="F452" s="73"/>
    </row>
    <row r="453" spans="3:6" ht="13.5" customHeight="1" x14ac:dyDescent="0.25">
      <c r="C453" s="70"/>
      <c r="D453" s="71"/>
      <c r="E453" s="72"/>
      <c r="F453" s="73"/>
    </row>
    <row r="454" spans="3:6" ht="13.5" customHeight="1" x14ac:dyDescent="0.25">
      <c r="C454" s="70"/>
      <c r="D454" s="71"/>
      <c r="E454" s="72"/>
      <c r="F454" s="73"/>
    </row>
    <row r="455" spans="3:6" ht="13.5" customHeight="1" x14ac:dyDescent="0.25">
      <c r="C455" s="70"/>
      <c r="D455" s="71"/>
      <c r="E455" s="72"/>
      <c r="F455" s="73"/>
    </row>
    <row r="456" spans="3:6" ht="13.5" customHeight="1" x14ac:dyDescent="0.25">
      <c r="C456" s="70"/>
      <c r="D456" s="71"/>
      <c r="E456" s="72"/>
      <c r="F456" s="73"/>
    </row>
    <row r="457" spans="3:6" ht="13.5" customHeight="1" x14ac:dyDescent="0.25">
      <c r="C457" s="70"/>
      <c r="D457" s="71"/>
      <c r="E457" s="72"/>
      <c r="F457" s="73"/>
    </row>
    <row r="458" spans="3:6" ht="13.5" customHeight="1" x14ac:dyDescent="0.25">
      <c r="C458" s="70"/>
      <c r="D458" s="71"/>
      <c r="E458" s="72"/>
      <c r="F458" s="73"/>
    </row>
    <row r="459" spans="3:6" ht="13.5" customHeight="1" x14ac:dyDescent="0.25">
      <c r="C459" s="70"/>
      <c r="D459" s="71"/>
      <c r="E459" s="72"/>
      <c r="F459" s="73"/>
    </row>
    <row r="460" spans="3:6" ht="13.5" customHeight="1" x14ac:dyDescent="0.25">
      <c r="C460" s="70"/>
      <c r="D460" s="71"/>
      <c r="E460" s="72"/>
      <c r="F460" s="73"/>
    </row>
    <row r="461" spans="3:6" ht="13.5" customHeight="1" x14ac:dyDescent="0.25">
      <c r="C461" s="70"/>
      <c r="D461" s="71"/>
      <c r="E461" s="72"/>
      <c r="F461" s="73"/>
    </row>
    <row r="462" spans="3:6" ht="13.5" customHeight="1" x14ac:dyDescent="0.25">
      <c r="C462" s="70"/>
      <c r="D462" s="71"/>
      <c r="E462" s="72"/>
      <c r="F462" s="73"/>
    </row>
    <row r="463" spans="3:6" ht="13.5" customHeight="1" x14ac:dyDescent="0.25">
      <c r="C463" s="70"/>
      <c r="D463" s="71"/>
      <c r="E463" s="72"/>
      <c r="F463" s="73"/>
    </row>
    <row r="464" spans="3:6" ht="13.5" customHeight="1" x14ac:dyDescent="0.25">
      <c r="C464" s="70"/>
      <c r="D464" s="71"/>
      <c r="E464" s="72"/>
      <c r="F464" s="73"/>
    </row>
    <row r="465" spans="3:6" ht="13.5" customHeight="1" x14ac:dyDescent="0.25">
      <c r="C465" s="70"/>
      <c r="D465" s="71"/>
      <c r="E465" s="72"/>
      <c r="F465" s="73"/>
    </row>
    <row r="466" spans="3:6" ht="13.5" customHeight="1" x14ac:dyDescent="0.25">
      <c r="C466" s="70"/>
      <c r="D466" s="71"/>
      <c r="E466" s="72"/>
      <c r="F466" s="73"/>
    </row>
    <row r="467" spans="3:6" ht="13.5" customHeight="1" x14ac:dyDescent="0.25">
      <c r="C467" s="70"/>
      <c r="D467" s="71"/>
      <c r="E467" s="72"/>
      <c r="F467" s="73"/>
    </row>
    <row r="468" spans="3:6" ht="13.5" customHeight="1" x14ac:dyDescent="0.25">
      <c r="C468" s="70"/>
      <c r="D468" s="71"/>
      <c r="E468" s="72"/>
      <c r="F468" s="73"/>
    </row>
    <row r="469" spans="3:6" ht="13.5" customHeight="1" x14ac:dyDescent="0.25">
      <c r="C469" s="70"/>
      <c r="D469" s="71"/>
      <c r="E469" s="72"/>
      <c r="F469" s="73"/>
    </row>
    <row r="470" spans="3:6" ht="13.5" customHeight="1" x14ac:dyDescent="0.25">
      <c r="C470" s="70"/>
      <c r="D470" s="71"/>
      <c r="E470" s="72"/>
      <c r="F470" s="73"/>
    </row>
    <row r="471" spans="3:6" ht="13.5" customHeight="1" x14ac:dyDescent="0.25">
      <c r="C471" s="70"/>
      <c r="D471" s="71"/>
      <c r="E471" s="72"/>
      <c r="F471" s="73"/>
    </row>
    <row r="472" spans="3:6" ht="13.5" customHeight="1" x14ac:dyDescent="0.25">
      <c r="C472" s="70"/>
      <c r="D472" s="71"/>
      <c r="E472" s="72"/>
      <c r="F472" s="73"/>
    </row>
    <row r="473" spans="3:6" ht="13.5" customHeight="1" x14ac:dyDescent="0.25">
      <c r="C473" s="70"/>
      <c r="D473" s="71"/>
      <c r="E473" s="72"/>
      <c r="F473" s="73"/>
    </row>
    <row r="474" spans="3:6" ht="13.5" customHeight="1" x14ac:dyDescent="0.25">
      <c r="C474" s="70"/>
      <c r="D474" s="71"/>
      <c r="E474" s="72"/>
      <c r="F474" s="73"/>
    </row>
    <row r="475" spans="3:6" ht="13.5" customHeight="1" x14ac:dyDescent="0.25">
      <c r="C475" s="70"/>
      <c r="D475" s="71"/>
      <c r="E475" s="72"/>
      <c r="F475" s="73"/>
    </row>
    <row r="476" spans="3:6" ht="13.5" customHeight="1" x14ac:dyDescent="0.25">
      <c r="C476" s="70"/>
      <c r="D476" s="71"/>
      <c r="E476" s="72"/>
      <c r="F476" s="73"/>
    </row>
    <row r="477" spans="3:6" ht="13.5" customHeight="1" x14ac:dyDescent="0.25">
      <c r="C477" s="70"/>
      <c r="D477" s="71"/>
      <c r="E477" s="72"/>
      <c r="F477" s="73"/>
    </row>
    <row r="478" spans="3:6" ht="13.5" customHeight="1" x14ac:dyDescent="0.25">
      <c r="C478" s="70"/>
      <c r="D478" s="71"/>
      <c r="E478" s="72"/>
      <c r="F478" s="73"/>
    </row>
    <row r="479" spans="3:6" ht="13.5" customHeight="1" x14ac:dyDescent="0.25">
      <c r="C479" s="70"/>
      <c r="D479" s="71"/>
      <c r="E479" s="72"/>
      <c r="F479" s="73"/>
    </row>
    <row r="480" spans="3:6" ht="13.5" customHeight="1" x14ac:dyDescent="0.25">
      <c r="C480" s="70"/>
      <c r="D480" s="71"/>
      <c r="E480" s="72"/>
      <c r="F480" s="73"/>
    </row>
    <row r="481" spans="3:6" ht="13.5" customHeight="1" x14ac:dyDescent="0.25">
      <c r="C481" s="70"/>
      <c r="D481" s="71"/>
      <c r="E481" s="72"/>
      <c r="F481" s="73"/>
    </row>
    <row r="482" spans="3:6" ht="13.5" customHeight="1" x14ac:dyDescent="0.25">
      <c r="C482" s="70"/>
      <c r="D482" s="71"/>
      <c r="E482" s="72"/>
      <c r="F482" s="73"/>
    </row>
    <row r="483" spans="3:6" ht="13.5" customHeight="1" x14ac:dyDescent="0.25">
      <c r="C483" s="70"/>
      <c r="D483" s="71"/>
      <c r="E483" s="72"/>
      <c r="F483" s="73"/>
    </row>
    <row r="484" spans="3:6" ht="13.5" customHeight="1" x14ac:dyDescent="0.25">
      <c r="C484" s="70"/>
      <c r="D484" s="71"/>
      <c r="E484" s="72"/>
      <c r="F484" s="73"/>
    </row>
    <row r="485" spans="3:6" ht="13.5" customHeight="1" x14ac:dyDescent="0.25">
      <c r="C485" s="70"/>
      <c r="D485" s="71"/>
      <c r="E485" s="72"/>
      <c r="F485" s="73"/>
    </row>
    <row r="486" spans="3:6" ht="13.5" customHeight="1" x14ac:dyDescent="0.25">
      <c r="C486" s="70"/>
      <c r="D486" s="71"/>
      <c r="E486" s="72"/>
      <c r="F486" s="73"/>
    </row>
    <row r="487" spans="3:6" ht="13.5" customHeight="1" x14ac:dyDescent="0.25">
      <c r="C487" s="70"/>
      <c r="D487" s="71"/>
      <c r="E487" s="72"/>
      <c r="F487" s="73"/>
    </row>
    <row r="488" spans="3:6" ht="13.5" customHeight="1" x14ac:dyDescent="0.25">
      <c r="C488" s="70"/>
      <c r="D488" s="71"/>
      <c r="E488" s="72"/>
      <c r="F488" s="73"/>
    </row>
    <row r="489" spans="3:6" ht="13.5" customHeight="1" x14ac:dyDescent="0.25">
      <c r="C489" s="70"/>
      <c r="D489" s="71"/>
      <c r="E489" s="72"/>
      <c r="F489" s="73"/>
    </row>
    <row r="490" spans="3:6" ht="13.5" customHeight="1" x14ac:dyDescent="0.25">
      <c r="C490" s="70"/>
      <c r="D490" s="71"/>
      <c r="E490" s="72"/>
      <c r="F490" s="73"/>
    </row>
    <row r="491" spans="3:6" ht="13.5" customHeight="1" x14ac:dyDescent="0.25">
      <c r="C491" s="70"/>
      <c r="D491" s="71"/>
      <c r="E491" s="72"/>
      <c r="F491" s="73"/>
    </row>
    <row r="492" spans="3:6" ht="13.5" customHeight="1" x14ac:dyDescent="0.25">
      <c r="C492" s="70"/>
      <c r="D492" s="71"/>
      <c r="E492" s="72"/>
      <c r="F492" s="73"/>
    </row>
    <row r="493" spans="3:6" ht="13.5" customHeight="1" x14ac:dyDescent="0.25">
      <c r="C493" s="70"/>
      <c r="D493" s="71"/>
      <c r="E493" s="72"/>
      <c r="F493" s="73"/>
    </row>
    <row r="494" spans="3:6" ht="13.5" customHeight="1" x14ac:dyDescent="0.25">
      <c r="C494" s="70"/>
      <c r="D494" s="71"/>
      <c r="E494" s="72"/>
      <c r="F494" s="73"/>
    </row>
    <row r="495" spans="3:6" ht="13.5" customHeight="1" x14ac:dyDescent="0.25">
      <c r="C495" s="70"/>
      <c r="D495" s="71"/>
      <c r="E495" s="72"/>
      <c r="F495" s="73"/>
    </row>
    <row r="496" spans="3:6" ht="13.5" customHeight="1" x14ac:dyDescent="0.25">
      <c r="C496" s="70"/>
      <c r="D496" s="71"/>
      <c r="E496" s="72"/>
      <c r="F496" s="73"/>
    </row>
    <row r="497" spans="3:6" ht="13.5" customHeight="1" x14ac:dyDescent="0.25">
      <c r="C497" s="70"/>
      <c r="D497" s="71"/>
      <c r="E497" s="72"/>
      <c r="F497" s="73"/>
    </row>
    <row r="498" spans="3:6" ht="13.5" customHeight="1" x14ac:dyDescent="0.25">
      <c r="C498" s="70"/>
      <c r="D498" s="71"/>
      <c r="E498" s="72"/>
      <c r="F498" s="73"/>
    </row>
    <row r="499" spans="3:6" ht="13.5" customHeight="1" x14ac:dyDescent="0.25">
      <c r="C499" s="70"/>
      <c r="D499" s="71"/>
      <c r="E499" s="72"/>
      <c r="F499" s="73"/>
    </row>
    <row r="500" spans="3:6" ht="13.5" customHeight="1" x14ac:dyDescent="0.25">
      <c r="C500" s="70"/>
      <c r="D500" s="71"/>
      <c r="E500" s="72"/>
      <c r="F500" s="73"/>
    </row>
    <row r="501" spans="3:6" ht="13.5" customHeight="1" x14ac:dyDescent="0.25">
      <c r="C501" s="70"/>
      <c r="D501" s="71"/>
      <c r="E501" s="72"/>
      <c r="F501" s="73"/>
    </row>
    <row r="502" spans="3:6" ht="13.5" customHeight="1" x14ac:dyDescent="0.25">
      <c r="C502" s="70"/>
      <c r="D502" s="71"/>
      <c r="E502" s="72"/>
      <c r="F502" s="73"/>
    </row>
    <row r="503" spans="3:6" ht="13.5" customHeight="1" x14ac:dyDescent="0.25">
      <c r="C503" s="70"/>
      <c r="D503" s="71"/>
      <c r="E503" s="72"/>
      <c r="F503" s="73"/>
    </row>
    <row r="504" spans="3:6" ht="13.5" customHeight="1" x14ac:dyDescent="0.25">
      <c r="C504" s="70"/>
      <c r="D504" s="71"/>
      <c r="E504" s="72"/>
      <c r="F504" s="73"/>
    </row>
    <row r="505" spans="3:6" ht="13.5" customHeight="1" x14ac:dyDescent="0.25">
      <c r="C505" s="70"/>
      <c r="D505" s="71"/>
      <c r="E505" s="72"/>
      <c r="F505" s="73"/>
    </row>
    <row r="506" spans="3:6" ht="13.5" customHeight="1" x14ac:dyDescent="0.25">
      <c r="C506" s="70"/>
      <c r="D506" s="71"/>
      <c r="E506" s="72"/>
      <c r="F506" s="73"/>
    </row>
    <row r="507" spans="3:6" ht="13.5" customHeight="1" x14ac:dyDescent="0.25">
      <c r="C507" s="70"/>
      <c r="D507" s="71"/>
      <c r="E507" s="72"/>
      <c r="F507" s="73"/>
    </row>
    <row r="508" spans="3:6" ht="13.5" customHeight="1" x14ac:dyDescent="0.25">
      <c r="C508" s="70"/>
      <c r="D508" s="71"/>
      <c r="E508" s="72"/>
      <c r="F508" s="73"/>
    </row>
    <row r="509" spans="3:6" ht="13.5" customHeight="1" x14ac:dyDescent="0.25">
      <c r="C509" s="70"/>
      <c r="D509" s="71"/>
      <c r="E509" s="72"/>
      <c r="F509" s="73"/>
    </row>
    <row r="510" spans="3:6" ht="13.5" customHeight="1" x14ac:dyDescent="0.25">
      <c r="C510" s="70"/>
      <c r="D510" s="71"/>
      <c r="E510" s="72"/>
      <c r="F510" s="73"/>
    </row>
    <row r="511" spans="3:6" ht="13.5" customHeight="1" x14ac:dyDescent="0.25">
      <c r="C511" s="70"/>
      <c r="D511" s="71"/>
      <c r="E511" s="72"/>
      <c r="F511" s="73"/>
    </row>
    <row r="512" spans="3:6" ht="13.5" customHeight="1" x14ac:dyDescent="0.25">
      <c r="C512" s="70"/>
      <c r="D512" s="71"/>
      <c r="E512" s="72"/>
      <c r="F512" s="73"/>
    </row>
    <row r="513" spans="3:6" ht="13.5" customHeight="1" x14ac:dyDescent="0.25">
      <c r="C513" s="70"/>
      <c r="D513" s="71"/>
      <c r="E513" s="72"/>
      <c r="F513" s="73"/>
    </row>
    <row r="514" spans="3:6" ht="13.5" customHeight="1" x14ac:dyDescent="0.25">
      <c r="C514" s="70"/>
      <c r="D514" s="71"/>
      <c r="E514" s="72"/>
      <c r="F514" s="73"/>
    </row>
    <row r="515" spans="3:6" ht="13.5" customHeight="1" x14ac:dyDescent="0.25">
      <c r="C515" s="70"/>
      <c r="D515" s="71"/>
      <c r="E515" s="72"/>
      <c r="F515" s="73"/>
    </row>
    <row r="516" spans="3:6" ht="13.5" customHeight="1" x14ac:dyDescent="0.25">
      <c r="C516" s="70"/>
      <c r="D516" s="71"/>
      <c r="E516" s="72"/>
      <c r="F516" s="73"/>
    </row>
    <row r="517" spans="3:6" ht="13.5" customHeight="1" x14ac:dyDescent="0.25">
      <c r="C517" s="70"/>
      <c r="D517" s="71"/>
      <c r="E517" s="72"/>
      <c r="F517" s="73"/>
    </row>
    <row r="518" spans="3:6" ht="13.5" customHeight="1" x14ac:dyDescent="0.25">
      <c r="C518" s="70"/>
      <c r="D518" s="71"/>
      <c r="E518" s="72"/>
      <c r="F518" s="73"/>
    </row>
    <row r="519" spans="3:6" ht="13.5" customHeight="1" x14ac:dyDescent="0.25">
      <c r="C519" s="70"/>
      <c r="D519" s="71"/>
      <c r="E519" s="72"/>
      <c r="F519" s="73"/>
    </row>
    <row r="520" spans="3:6" ht="13.5" customHeight="1" x14ac:dyDescent="0.25">
      <c r="C520" s="70"/>
      <c r="D520" s="71"/>
      <c r="E520" s="72"/>
      <c r="F520" s="73"/>
    </row>
    <row r="521" spans="3:6" ht="13.5" customHeight="1" x14ac:dyDescent="0.25">
      <c r="C521" s="70"/>
      <c r="D521" s="71"/>
      <c r="E521" s="72"/>
      <c r="F521" s="73"/>
    </row>
    <row r="522" spans="3:6" ht="13.5" customHeight="1" x14ac:dyDescent="0.25">
      <c r="C522" s="70"/>
      <c r="D522" s="71"/>
      <c r="E522" s="72"/>
      <c r="F522" s="73"/>
    </row>
    <row r="523" spans="3:6" ht="13.5" customHeight="1" x14ac:dyDescent="0.25">
      <c r="C523" s="70"/>
      <c r="D523" s="71"/>
      <c r="E523" s="72"/>
      <c r="F523" s="73"/>
    </row>
    <row r="524" spans="3:6" ht="13.5" customHeight="1" x14ac:dyDescent="0.25">
      <c r="C524" s="70"/>
      <c r="D524" s="71"/>
      <c r="E524" s="72"/>
      <c r="F524" s="73"/>
    </row>
    <row r="525" spans="3:6" ht="13.5" customHeight="1" x14ac:dyDescent="0.25">
      <c r="C525" s="70"/>
      <c r="D525" s="71"/>
      <c r="E525" s="72"/>
      <c r="F525" s="73"/>
    </row>
    <row r="526" spans="3:6" ht="13.5" customHeight="1" x14ac:dyDescent="0.25">
      <c r="C526" s="70"/>
      <c r="D526" s="71"/>
      <c r="E526" s="72"/>
      <c r="F526" s="73"/>
    </row>
    <row r="527" spans="3:6" ht="13.5" customHeight="1" x14ac:dyDescent="0.25">
      <c r="C527" s="70"/>
      <c r="D527" s="71"/>
      <c r="E527" s="72"/>
      <c r="F527" s="73"/>
    </row>
    <row r="528" spans="3:6" ht="13.5" customHeight="1" x14ac:dyDescent="0.25">
      <c r="C528" s="70"/>
      <c r="D528" s="71"/>
      <c r="E528" s="72"/>
      <c r="F528" s="73"/>
    </row>
    <row r="529" spans="3:6" ht="13.5" customHeight="1" x14ac:dyDescent="0.25">
      <c r="C529" s="70"/>
      <c r="D529" s="71"/>
      <c r="E529" s="72"/>
      <c r="F529" s="73"/>
    </row>
    <row r="530" spans="3:6" ht="13.5" customHeight="1" x14ac:dyDescent="0.25">
      <c r="C530" s="70"/>
      <c r="D530" s="71"/>
      <c r="E530" s="72"/>
      <c r="F530" s="73"/>
    </row>
    <row r="531" spans="3:6" ht="13.5" customHeight="1" x14ac:dyDescent="0.25">
      <c r="C531" s="70"/>
      <c r="D531" s="71"/>
      <c r="E531" s="72"/>
      <c r="F531" s="73"/>
    </row>
    <row r="532" spans="3:6" ht="13.5" customHeight="1" x14ac:dyDescent="0.25">
      <c r="C532" s="70"/>
      <c r="D532" s="71"/>
      <c r="E532" s="72"/>
      <c r="F532" s="73"/>
    </row>
    <row r="533" spans="3:6" ht="13.5" customHeight="1" x14ac:dyDescent="0.25">
      <c r="C533" s="70"/>
      <c r="D533" s="71"/>
      <c r="E533" s="72"/>
      <c r="F533" s="73"/>
    </row>
    <row r="534" spans="3:6" ht="13.5" customHeight="1" x14ac:dyDescent="0.25">
      <c r="C534" s="70"/>
      <c r="D534" s="71"/>
      <c r="E534" s="72"/>
      <c r="F534" s="73"/>
    </row>
    <row r="535" spans="3:6" ht="13.5" customHeight="1" x14ac:dyDescent="0.25">
      <c r="C535" s="70"/>
      <c r="D535" s="71"/>
      <c r="E535" s="72"/>
      <c r="F535" s="73"/>
    </row>
    <row r="536" spans="3:6" ht="13.5" customHeight="1" x14ac:dyDescent="0.25">
      <c r="C536" s="70"/>
      <c r="D536" s="71"/>
      <c r="E536" s="72"/>
      <c r="F536" s="73"/>
    </row>
    <row r="537" spans="3:6" ht="13.5" customHeight="1" x14ac:dyDescent="0.25">
      <c r="C537" s="70"/>
      <c r="D537" s="71"/>
      <c r="E537" s="72"/>
      <c r="F537" s="73"/>
    </row>
    <row r="538" spans="3:6" ht="13.5" customHeight="1" x14ac:dyDescent="0.25">
      <c r="C538" s="70"/>
      <c r="D538" s="71"/>
      <c r="E538" s="72"/>
      <c r="F538" s="73"/>
    </row>
    <row r="539" spans="3:6" ht="13.5" customHeight="1" x14ac:dyDescent="0.25">
      <c r="C539" s="70"/>
      <c r="D539" s="71"/>
      <c r="E539" s="72"/>
      <c r="F539" s="73"/>
    </row>
    <row r="540" spans="3:6" ht="13.5" customHeight="1" x14ac:dyDescent="0.25">
      <c r="C540" s="70"/>
      <c r="D540" s="71"/>
      <c r="E540" s="72"/>
      <c r="F540" s="73"/>
    </row>
    <row r="541" spans="3:6" ht="13.5" customHeight="1" x14ac:dyDescent="0.25">
      <c r="C541" s="70"/>
      <c r="D541" s="71"/>
      <c r="E541" s="72"/>
      <c r="F541" s="73"/>
    </row>
    <row r="542" spans="3:6" ht="13.5" customHeight="1" x14ac:dyDescent="0.25">
      <c r="C542" s="70"/>
      <c r="D542" s="71"/>
      <c r="E542" s="72"/>
      <c r="F542" s="73"/>
    </row>
    <row r="543" spans="3:6" ht="13.5" customHeight="1" x14ac:dyDescent="0.25">
      <c r="C543" s="70"/>
      <c r="D543" s="71"/>
      <c r="E543" s="72"/>
      <c r="F543" s="73"/>
    </row>
    <row r="544" spans="3:6" ht="13.5" customHeight="1" x14ac:dyDescent="0.25">
      <c r="C544" s="70"/>
      <c r="D544" s="71"/>
      <c r="E544" s="72"/>
      <c r="F544" s="73"/>
    </row>
    <row r="545" spans="3:6" ht="13.5" customHeight="1" x14ac:dyDescent="0.25">
      <c r="C545" s="70"/>
      <c r="D545" s="71"/>
      <c r="E545" s="72"/>
      <c r="F545" s="73"/>
    </row>
    <row r="546" spans="3:6" ht="13.5" customHeight="1" x14ac:dyDescent="0.25">
      <c r="C546" s="70"/>
      <c r="D546" s="71"/>
      <c r="E546" s="72"/>
      <c r="F546" s="73"/>
    </row>
    <row r="547" spans="3:6" ht="13.5" customHeight="1" x14ac:dyDescent="0.25">
      <c r="C547" s="70"/>
      <c r="D547" s="71"/>
      <c r="E547" s="72"/>
      <c r="F547" s="73"/>
    </row>
    <row r="548" spans="3:6" ht="13.5" customHeight="1" x14ac:dyDescent="0.25">
      <c r="C548" s="70"/>
      <c r="D548" s="71"/>
      <c r="E548" s="72"/>
      <c r="F548" s="73"/>
    </row>
    <row r="549" spans="3:6" ht="13.5" customHeight="1" x14ac:dyDescent="0.25">
      <c r="C549" s="70"/>
      <c r="D549" s="71"/>
      <c r="E549" s="72"/>
      <c r="F549" s="73"/>
    </row>
    <row r="550" spans="3:6" ht="13.5" customHeight="1" x14ac:dyDescent="0.25">
      <c r="C550" s="70"/>
      <c r="D550" s="71"/>
      <c r="E550" s="72"/>
      <c r="F550" s="73"/>
    </row>
    <row r="551" spans="3:6" ht="13.5" customHeight="1" x14ac:dyDescent="0.25">
      <c r="C551" s="70"/>
      <c r="D551" s="71"/>
      <c r="E551" s="72"/>
      <c r="F551" s="73"/>
    </row>
    <row r="552" spans="3:6" ht="13.5" customHeight="1" x14ac:dyDescent="0.25">
      <c r="C552" s="70"/>
      <c r="D552" s="71"/>
      <c r="E552" s="72"/>
      <c r="F552" s="73"/>
    </row>
    <row r="553" spans="3:6" ht="13.5" customHeight="1" x14ac:dyDescent="0.25">
      <c r="C553" s="70"/>
      <c r="D553" s="71"/>
      <c r="E553" s="72"/>
      <c r="F553" s="73"/>
    </row>
    <row r="554" spans="3:6" ht="13.5" customHeight="1" x14ac:dyDescent="0.25">
      <c r="C554" s="70"/>
      <c r="D554" s="71"/>
      <c r="E554" s="72"/>
      <c r="F554" s="73"/>
    </row>
    <row r="555" spans="3:6" ht="13.5" customHeight="1" x14ac:dyDescent="0.25">
      <c r="C555" s="70"/>
      <c r="D555" s="71"/>
      <c r="E555" s="72"/>
      <c r="F555" s="73"/>
    </row>
    <row r="556" spans="3:6" ht="13.5" customHeight="1" x14ac:dyDescent="0.25">
      <c r="C556" s="70"/>
      <c r="D556" s="71"/>
      <c r="E556" s="72"/>
      <c r="F556" s="73"/>
    </row>
    <row r="557" spans="3:6" ht="13.5" customHeight="1" x14ac:dyDescent="0.25">
      <c r="C557" s="70"/>
      <c r="D557" s="71"/>
      <c r="E557" s="72"/>
      <c r="F557" s="73"/>
    </row>
    <row r="558" spans="3:6" ht="13.5" customHeight="1" x14ac:dyDescent="0.25">
      <c r="C558" s="70"/>
      <c r="D558" s="71"/>
      <c r="E558" s="72"/>
      <c r="F558" s="73"/>
    </row>
    <row r="559" spans="3:6" ht="13.5" customHeight="1" x14ac:dyDescent="0.25">
      <c r="C559" s="70"/>
      <c r="D559" s="71"/>
      <c r="E559" s="72"/>
      <c r="F559" s="73"/>
    </row>
    <row r="560" spans="3:6" ht="13.5" customHeight="1" x14ac:dyDescent="0.25">
      <c r="C560" s="70"/>
      <c r="D560" s="71"/>
      <c r="E560" s="72"/>
      <c r="F560" s="73"/>
    </row>
    <row r="561" spans="3:6" ht="13.5" customHeight="1" x14ac:dyDescent="0.25">
      <c r="C561" s="70"/>
      <c r="D561" s="71"/>
      <c r="E561" s="72"/>
      <c r="F561" s="73"/>
    </row>
    <row r="562" spans="3:6" ht="13.5" customHeight="1" x14ac:dyDescent="0.25">
      <c r="C562" s="70"/>
      <c r="D562" s="71"/>
      <c r="E562" s="72"/>
      <c r="F562" s="73"/>
    </row>
    <row r="563" spans="3:6" ht="13.5" customHeight="1" x14ac:dyDescent="0.25">
      <c r="C563" s="70"/>
      <c r="D563" s="71"/>
      <c r="E563" s="72"/>
      <c r="F563" s="73"/>
    </row>
    <row r="564" spans="3:6" ht="13.5" customHeight="1" x14ac:dyDescent="0.25">
      <c r="C564" s="70"/>
      <c r="D564" s="71"/>
      <c r="E564" s="72"/>
      <c r="F564" s="73"/>
    </row>
    <row r="565" spans="3:6" ht="13.5" customHeight="1" x14ac:dyDescent="0.25">
      <c r="C565" s="70"/>
      <c r="D565" s="71"/>
      <c r="E565" s="72"/>
      <c r="F565" s="73"/>
    </row>
    <row r="566" spans="3:6" ht="13.5" customHeight="1" x14ac:dyDescent="0.25">
      <c r="C566" s="70"/>
      <c r="D566" s="71"/>
      <c r="E566" s="72"/>
      <c r="F566" s="73"/>
    </row>
    <row r="567" spans="3:6" ht="13.5" customHeight="1" x14ac:dyDescent="0.25">
      <c r="C567" s="70"/>
      <c r="D567" s="71"/>
      <c r="E567" s="72"/>
      <c r="F567" s="73"/>
    </row>
    <row r="568" spans="3:6" ht="13.5" customHeight="1" x14ac:dyDescent="0.25">
      <c r="C568" s="70"/>
      <c r="D568" s="71"/>
      <c r="E568" s="72"/>
      <c r="F568" s="73"/>
    </row>
    <row r="569" spans="3:6" ht="13.5" customHeight="1" x14ac:dyDescent="0.25">
      <c r="C569" s="70"/>
      <c r="D569" s="71"/>
      <c r="E569" s="72"/>
      <c r="F569" s="73"/>
    </row>
    <row r="570" spans="3:6" ht="13.5" customHeight="1" x14ac:dyDescent="0.25">
      <c r="C570" s="70"/>
      <c r="D570" s="71"/>
      <c r="E570" s="72"/>
      <c r="F570" s="73"/>
    </row>
    <row r="571" spans="3:6" ht="13.5" customHeight="1" x14ac:dyDescent="0.25">
      <c r="C571" s="70"/>
      <c r="D571" s="71"/>
      <c r="E571" s="72"/>
      <c r="F571" s="73"/>
    </row>
    <row r="572" spans="3:6" ht="13.5" customHeight="1" x14ac:dyDescent="0.25">
      <c r="C572" s="70"/>
      <c r="D572" s="71"/>
      <c r="E572" s="72"/>
      <c r="F572" s="73"/>
    </row>
    <row r="573" spans="3:6" ht="13.5" customHeight="1" x14ac:dyDescent="0.25">
      <c r="C573" s="70"/>
      <c r="D573" s="71"/>
      <c r="E573" s="72"/>
      <c r="F573" s="73"/>
    </row>
    <row r="574" spans="3:6" ht="13.5" customHeight="1" x14ac:dyDescent="0.25">
      <c r="C574" s="70"/>
      <c r="D574" s="71"/>
      <c r="E574" s="72"/>
      <c r="F574" s="73"/>
    </row>
    <row r="575" spans="3:6" ht="13.5" customHeight="1" x14ac:dyDescent="0.25">
      <c r="C575" s="70"/>
      <c r="D575" s="71"/>
      <c r="E575" s="72"/>
      <c r="F575" s="73"/>
    </row>
    <row r="576" spans="3:6" ht="13.5" customHeight="1" x14ac:dyDescent="0.25">
      <c r="C576" s="70"/>
      <c r="D576" s="71"/>
      <c r="E576" s="72"/>
      <c r="F576" s="73"/>
    </row>
    <row r="577" spans="3:6" ht="13.5" customHeight="1" x14ac:dyDescent="0.25">
      <c r="C577" s="70"/>
      <c r="D577" s="71"/>
      <c r="E577" s="72"/>
      <c r="F577" s="73"/>
    </row>
    <row r="578" spans="3:6" ht="13.5" customHeight="1" x14ac:dyDescent="0.25">
      <c r="C578" s="70"/>
      <c r="D578" s="71"/>
      <c r="E578" s="72"/>
      <c r="F578" s="73"/>
    </row>
    <row r="579" spans="3:6" ht="13.5" customHeight="1" x14ac:dyDescent="0.25">
      <c r="C579" s="70"/>
      <c r="D579" s="71"/>
      <c r="E579" s="72"/>
      <c r="F579" s="73"/>
    </row>
    <row r="580" spans="3:6" ht="13.5" customHeight="1" x14ac:dyDescent="0.25">
      <c r="C580" s="70"/>
      <c r="D580" s="71"/>
      <c r="E580" s="72"/>
      <c r="F580" s="73"/>
    </row>
    <row r="581" spans="3:6" ht="13.5" customHeight="1" x14ac:dyDescent="0.25">
      <c r="C581" s="70"/>
      <c r="D581" s="71"/>
      <c r="E581" s="72"/>
      <c r="F581" s="73"/>
    </row>
    <row r="582" spans="3:6" ht="13.5" customHeight="1" x14ac:dyDescent="0.25">
      <c r="C582" s="70"/>
      <c r="D582" s="71"/>
      <c r="E582" s="72"/>
      <c r="F582" s="73"/>
    </row>
    <row r="583" spans="3:6" ht="13.5" customHeight="1" x14ac:dyDescent="0.25">
      <c r="C583" s="70"/>
      <c r="D583" s="71"/>
      <c r="E583" s="72"/>
      <c r="F583" s="73"/>
    </row>
    <row r="584" spans="3:6" ht="13.5" customHeight="1" x14ac:dyDescent="0.25">
      <c r="C584" s="70"/>
      <c r="D584" s="71"/>
      <c r="E584" s="72"/>
      <c r="F584" s="73"/>
    </row>
    <row r="585" spans="3:6" ht="13.5" customHeight="1" x14ac:dyDescent="0.25">
      <c r="C585" s="70"/>
      <c r="D585" s="71"/>
      <c r="E585" s="72"/>
      <c r="F585" s="73"/>
    </row>
    <row r="586" spans="3:6" ht="13.5" customHeight="1" x14ac:dyDescent="0.25">
      <c r="C586" s="70"/>
      <c r="D586" s="71"/>
      <c r="E586" s="72"/>
      <c r="F586" s="73"/>
    </row>
    <row r="587" spans="3:6" ht="13.5" customHeight="1" x14ac:dyDescent="0.25">
      <c r="C587" s="70"/>
      <c r="D587" s="71"/>
      <c r="E587" s="72"/>
      <c r="F587" s="73"/>
    </row>
    <row r="588" spans="3:6" ht="13.5" customHeight="1" x14ac:dyDescent="0.25">
      <c r="C588" s="70"/>
      <c r="D588" s="71"/>
      <c r="E588" s="72"/>
      <c r="F588" s="73"/>
    </row>
    <row r="589" spans="3:6" ht="13.5" customHeight="1" x14ac:dyDescent="0.25">
      <c r="C589" s="70"/>
      <c r="D589" s="71"/>
      <c r="E589" s="72"/>
      <c r="F589" s="73"/>
    </row>
    <row r="590" spans="3:6" ht="13.5" customHeight="1" x14ac:dyDescent="0.25">
      <c r="C590" s="70"/>
      <c r="D590" s="71"/>
      <c r="E590" s="72"/>
      <c r="F590" s="73"/>
    </row>
    <row r="591" spans="3:6" ht="13.5" customHeight="1" x14ac:dyDescent="0.25">
      <c r="C591" s="70"/>
      <c r="D591" s="71"/>
      <c r="E591" s="72"/>
      <c r="F591" s="73"/>
    </row>
    <row r="592" spans="3:6" ht="13.5" customHeight="1" x14ac:dyDescent="0.25">
      <c r="C592" s="70"/>
      <c r="D592" s="71"/>
      <c r="E592" s="72"/>
      <c r="F592" s="73"/>
    </row>
    <row r="593" spans="3:6" ht="13.5" customHeight="1" x14ac:dyDescent="0.25">
      <c r="C593" s="70"/>
      <c r="D593" s="71"/>
      <c r="E593" s="72"/>
      <c r="F593" s="73"/>
    </row>
    <row r="594" spans="3:6" ht="13.5" customHeight="1" x14ac:dyDescent="0.25">
      <c r="C594" s="70"/>
      <c r="D594" s="71"/>
      <c r="E594" s="72"/>
      <c r="F594" s="73"/>
    </row>
    <row r="595" spans="3:6" ht="13.5" customHeight="1" x14ac:dyDescent="0.25">
      <c r="C595" s="70"/>
      <c r="D595" s="71"/>
      <c r="E595" s="72"/>
      <c r="F595" s="73"/>
    </row>
    <row r="596" spans="3:6" ht="13.5" customHeight="1" x14ac:dyDescent="0.25">
      <c r="C596" s="70"/>
      <c r="D596" s="71"/>
      <c r="E596" s="72"/>
      <c r="F596" s="73"/>
    </row>
    <row r="597" spans="3:6" ht="13.5" customHeight="1" x14ac:dyDescent="0.25">
      <c r="C597" s="70"/>
      <c r="D597" s="71"/>
      <c r="E597" s="72"/>
      <c r="F597" s="73"/>
    </row>
    <row r="598" spans="3:6" ht="13.5" customHeight="1" x14ac:dyDescent="0.25">
      <c r="C598" s="70"/>
      <c r="D598" s="71"/>
      <c r="E598" s="72"/>
      <c r="F598" s="73"/>
    </row>
    <row r="599" spans="3:6" ht="13.5" customHeight="1" x14ac:dyDescent="0.25">
      <c r="C599" s="70"/>
      <c r="D599" s="71"/>
      <c r="E599" s="72"/>
      <c r="F599" s="73"/>
    </row>
    <row r="600" spans="3:6" ht="13.5" customHeight="1" x14ac:dyDescent="0.25">
      <c r="C600" s="70"/>
      <c r="D600" s="71"/>
      <c r="E600" s="72"/>
      <c r="F600" s="73"/>
    </row>
    <row r="601" spans="3:6" ht="13.5" customHeight="1" x14ac:dyDescent="0.25">
      <c r="C601" s="70"/>
      <c r="D601" s="71"/>
      <c r="E601" s="72"/>
      <c r="F601" s="73"/>
    </row>
    <row r="602" spans="3:6" ht="13.5" customHeight="1" x14ac:dyDescent="0.25">
      <c r="C602" s="70"/>
      <c r="D602" s="71"/>
      <c r="E602" s="72"/>
      <c r="F602" s="73"/>
    </row>
    <row r="603" spans="3:6" ht="13.5" customHeight="1" x14ac:dyDescent="0.25">
      <c r="C603" s="70"/>
      <c r="D603" s="71"/>
      <c r="E603" s="72"/>
      <c r="F603" s="73"/>
    </row>
    <row r="604" spans="3:6" ht="13.5" customHeight="1" x14ac:dyDescent="0.25">
      <c r="C604" s="70"/>
      <c r="D604" s="71"/>
      <c r="E604" s="72"/>
      <c r="F604" s="73"/>
    </row>
    <row r="605" spans="3:6" ht="13.5" customHeight="1" x14ac:dyDescent="0.25">
      <c r="C605" s="70"/>
      <c r="D605" s="71"/>
      <c r="E605" s="72"/>
      <c r="F605" s="73"/>
    </row>
    <row r="606" spans="3:6" ht="13.5" customHeight="1" x14ac:dyDescent="0.25">
      <c r="C606" s="70"/>
      <c r="D606" s="71"/>
      <c r="E606" s="72"/>
      <c r="F606" s="73"/>
    </row>
    <row r="607" spans="3:6" ht="13.5" customHeight="1" x14ac:dyDescent="0.25">
      <c r="C607" s="70"/>
      <c r="D607" s="71"/>
      <c r="E607" s="72"/>
      <c r="F607" s="73"/>
    </row>
    <row r="608" spans="3:6" ht="13.5" customHeight="1" x14ac:dyDescent="0.25">
      <c r="C608" s="70"/>
      <c r="D608" s="71"/>
      <c r="E608" s="72"/>
      <c r="F608" s="73"/>
    </row>
    <row r="609" spans="3:6" ht="13.5" customHeight="1" x14ac:dyDescent="0.25">
      <c r="C609" s="70"/>
      <c r="D609" s="71"/>
      <c r="E609" s="72"/>
      <c r="F609" s="73"/>
    </row>
    <row r="610" spans="3:6" ht="13.5" customHeight="1" x14ac:dyDescent="0.25">
      <c r="C610" s="70"/>
      <c r="D610" s="71"/>
      <c r="E610" s="72"/>
      <c r="F610" s="73"/>
    </row>
    <row r="611" spans="3:6" ht="13.5" customHeight="1" x14ac:dyDescent="0.25">
      <c r="C611" s="70"/>
      <c r="D611" s="71"/>
      <c r="E611" s="72"/>
      <c r="F611" s="73"/>
    </row>
    <row r="612" spans="3:6" ht="13.5" customHeight="1" x14ac:dyDescent="0.25">
      <c r="C612" s="70"/>
      <c r="D612" s="71"/>
      <c r="E612" s="72"/>
      <c r="F612" s="73"/>
    </row>
    <row r="613" spans="3:6" ht="13.5" customHeight="1" x14ac:dyDescent="0.25">
      <c r="C613" s="70"/>
      <c r="D613" s="71"/>
      <c r="E613" s="72"/>
      <c r="F613" s="73"/>
    </row>
    <row r="614" spans="3:6" ht="13.5" customHeight="1" x14ac:dyDescent="0.25">
      <c r="C614" s="70"/>
      <c r="D614" s="71"/>
      <c r="E614" s="72"/>
      <c r="F614" s="73"/>
    </row>
    <row r="615" spans="3:6" ht="13.5" customHeight="1" x14ac:dyDescent="0.25">
      <c r="C615" s="70"/>
      <c r="D615" s="71"/>
      <c r="E615" s="72"/>
      <c r="F615" s="73"/>
    </row>
    <row r="616" spans="3:6" ht="13.5" customHeight="1" x14ac:dyDescent="0.25">
      <c r="C616" s="70"/>
      <c r="D616" s="71"/>
      <c r="E616" s="72"/>
      <c r="F616" s="73"/>
    </row>
    <row r="617" spans="3:6" ht="13.5" customHeight="1" x14ac:dyDescent="0.25">
      <c r="C617" s="70"/>
      <c r="D617" s="71"/>
      <c r="E617" s="72"/>
      <c r="F617" s="73"/>
    </row>
    <row r="618" spans="3:6" ht="13.5" customHeight="1" x14ac:dyDescent="0.25">
      <c r="C618" s="70"/>
      <c r="D618" s="71"/>
      <c r="E618" s="72"/>
      <c r="F618" s="73"/>
    </row>
    <row r="619" spans="3:6" ht="13.5" customHeight="1" x14ac:dyDescent="0.25">
      <c r="C619" s="70"/>
      <c r="D619" s="71"/>
      <c r="E619" s="72"/>
      <c r="F619" s="73"/>
    </row>
    <row r="620" spans="3:6" ht="13.5" customHeight="1" x14ac:dyDescent="0.25">
      <c r="C620" s="70"/>
      <c r="D620" s="71"/>
      <c r="E620" s="72"/>
      <c r="F620" s="73"/>
    </row>
    <row r="621" spans="3:6" ht="13.5" customHeight="1" x14ac:dyDescent="0.25">
      <c r="C621" s="70"/>
      <c r="D621" s="71"/>
      <c r="E621" s="72"/>
      <c r="F621" s="73"/>
    </row>
    <row r="622" spans="3:6" ht="13.5" customHeight="1" x14ac:dyDescent="0.25">
      <c r="C622" s="70"/>
      <c r="D622" s="71"/>
      <c r="E622" s="72"/>
      <c r="F622" s="73"/>
    </row>
    <row r="623" spans="3:6" ht="13.5" customHeight="1" x14ac:dyDescent="0.25">
      <c r="C623" s="70"/>
      <c r="D623" s="71"/>
      <c r="E623" s="72"/>
      <c r="F623" s="73"/>
    </row>
    <row r="624" spans="3:6" ht="13.5" customHeight="1" x14ac:dyDescent="0.25">
      <c r="C624" s="70"/>
      <c r="D624" s="71"/>
      <c r="E624" s="72"/>
      <c r="F624" s="73"/>
    </row>
    <row r="625" spans="3:6" ht="13.5" customHeight="1" x14ac:dyDescent="0.25">
      <c r="C625" s="70"/>
      <c r="D625" s="71"/>
      <c r="E625" s="72"/>
      <c r="F625" s="73"/>
    </row>
    <row r="626" spans="3:6" ht="13.5" customHeight="1" x14ac:dyDescent="0.25">
      <c r="C626" s="70"/>
      <c r="D626" s="71"/>
      <c r="E626" s="72"/>
      <c r="F626" s="73"/>
    </row>
    <row r="627" spans="3:6" ht="13.5" customHeight="1" x14ac:dyDescent="0.25">
      <c r="C627" s="70"/>
      <c r="D627" s="71"/>
      <c r="E627" s="72"/>
      <c r="F627" s="73"/>
    </row>
    <row r="628" spans="3:6" ht="13.5" customHeight="1" x14ac:dyDescent="0.25">
      <c r="C628" s="70"/>
      <c r="D628" s="71"/>
      <c r="E628" s="72"/>
      <c r="F628" s="73"/>
    </row>
    <row r="629" spans="3:6" ht="13.5" customHeight="1" x14ac:dyDescent="0.25">
      <c r="C629" s="70"/>
      <c r="D629" s="71"/>
      <c r="E629" s="72"/>
      <c r="F629" s="73"/>
    </row>
    <row r="630" spans="3:6" ht="13.5" customHeight="1" x14ac:dyDescent="0.25">
      <c r="C630" s="70"/>
      <c r="D630" s="71"/>
      <c r="E630" s="72"/>
      <c r="F630" s="73"/>
    </row>
    <row r="631" spans="3:6" ht="13.5" customHeight="1" x14ac:dyDescent="0.25">
      <c r="C631" s="70"/>
      <c r="D631" s="71"/>
      <c r="E631" s="72"/>
      <c r="F631" s="73"/>
    </row>
    <row r="632" spans="3:6" ht="13.5" customHeight="1" x14ac:dyDescent="0.25">
      <c r="C632" s="70"/>
      <c r="D632" s="71"/>
      <c r="E632" s="72"/>
      <c r="F632" s="73"/>
    </row>
    <row r="633" spans="3:6" ht="13.5" customHeight="1" x14ac:dyDescent="0.25">
      <c r="C633" s="70"/>
      <c r="D633" s="71"/>
      <c r="E633" s="72"/>
      <c r="F633" s="73"/>
    </row>
    <row r="634" spans="3:6" ht="13.5" customHeight="1" x14ac:dyDescent="0.25">
      <c r="C634" s="70"/>
      <c r="D634" s="71"/>
      <c r="E634" s="72"/>
      <c r="F634" s="73"/>
    </row>
    <row r="635" spans="3:6" ht="13.5" customHeight="1" x14ac:dyDescent="0.25">
      <c r="C635" s="70"/>
      <c r="D635" s="71"/>
      <c r="E635" s="72"/>
      <c r="F635" s="73"/>
    </row>
    <row r="636" spans="3:6" ht="13.5" customHeight="1" x14ac:dyDescent="0.25">
      <c r="C636" s="70"/>
      <c r="D636" s="71"/>
      <c r="E636" s="72"/>
      <c r="F636" s="73"/>
    </row>
    <row r="637" spans="3:6" ht="13.5" customHeight="1" x14ac:dyDescent="0.25">
      <c r="C637" s="70"/>
      <c r="D637" s="71"/>
      <c r="E637" s="72"/>
      <c r="F637" s="73"/>
    </row>
    <row r="638" spans="3:6" ht="13.5" customHeight="1" x14ac:dyDescent="0.25">
      <c r="C638" s="70"/>
      <c r="D638" s="71"/>
      <c r="E638" s="72"/>
      <c r="F638" s="73"/>
    </row>
    <row r="639" spans="3:6" ht="13.5" customHeight="1" x14ac:dyDescent="0.25">
      <c r="C639" s="70"/>
      <c r="D639" s="71"/>
      <c r="E639" s="72"/>
      <c r="F639" s="73"/>
    </row>
    <row r="640" spans="3:6" ht="13.5" customHeight="1" x14ac:dyDescent="0.25">
      <c r="C640" s="70"/>
      <c r="D640" s="71"/>
      <c r="E640" s="72"/>
      <c r="F640" s="73"/>
    </row>
    <row r="641" spans="3:6" ht="13.5" customHeight="1" x14ac:dyDescent="0.25">
      <c r="C641" s="70"/>
      <c r="D641" s="71"/>
      <c r="E641" s="72"/>
      <c r="F641" s="73"/>
    </row>
    <row r="642" spans="3:6" ht="13.5" customHeight="1" x14ac:dyDescent="0.25">
      <c r="C642" s="70"/>
      <c r="D642" s="71"/>
      <c r="E642" s="72"/>
      <c r="F642" s="73"/>
    </row>
    <row r="643" spans="3:6" ht="13.5" customHeight="1" x14ac:dyDescent="0.25">
      <c r="C643" s="70"/>
      <c r="D643" s="71"/>
      <c r="E643" s="72"/>
      <c r="F643" s="73"/>
    </row>
    <row r="644" spans="3:6" ht="13.5" customHeight="1" x14ac:dyDescent="0.25">
      <c r="C644" s="70"/>
      <c r="D644" s="71"/>
      <c r="E644" s="72"/>
      <c r="F644" s="73"/>
    </row>
    <row r="645" spans="3:6" ht="13.5" customHeight="1" x14ac:dyDescent="0.25">
      <c r="C645" s="70"/>
      <c r="D645" s="71"/>
      <c r="E645" s="72"/>
      <c r="F645" s="73"/>
    </row>
    <row r="646" spans="3:6" ht="13.5" customHeight="1" x14ac:dyDescent="0.25">
      <c r="C646" s="70"/>
      <c r="D646" s="71"/>
      <c r="E646" s="72"/>
      <c r="F646" s="73"/>
    </row>
    <row r="647" spans="3:6" ht="13.5" customHeight="1" x14ac:dyDescent="0.25">
      <c r="C647" s="70"/>
      <c r="D647" s="71"/>
      <c r="E647" s="72"/>
      <c r="F647" s="73"/>
    </row>
    <row r="648" spans="3:6" ht="13.5" customHeight="1" x14ac:dyDescent="0.25">
      <c r="C648" s="70"/>
      <c r="D648" s="71"/>
      <c r="E648" s="72"/>
      <c r="F648" s="73"/>
    </row>
    <row r="649" spans="3:6" ht="13.5" customHeight="1" x14ac:dyDescent="0.25">
      <c r="C649" s="70"/>
      <c r="D649" s="71"/>
      <c r="E649" s="72"/>
      <c r="F649" s="73"/>
    </row>
    <row r="650" spans="3:6" ht="13.5" customHeight="1" x14ac:dyDescent="0.25">
      <c r="C650" s="70"/>
      <c r="D650" s="71"/>
      <c r="E650" s="72"/>
      <c r="F650" s="73"/>
    </row>
    <row r="651" spans="3:6" ht="13.5" customHeight="1" x14ac:dyDescent="0.25">
      <c r="C651" s="70"/>
      <c r="D651" s="71"/>
      <c r="E651" s="72"/>
      <c r="F651" s="73"/>
    </row>
    <row r="652" spans="3:6" ht="13.5" customHeight="1" x14ac:dyDescent="0.25">
      <c r="C652" s="70"/>
      <c r="D652" s="71"/>
      <c r="E652" s="72"/>
      <c r="F652" s="73"/>
    </row>
    <row r="653" spans="3:6" ht="13.5" customHeight="1" x14ac:dyDescent="0.25">
      <c r="C653" s="70"/>
      <c r="D653" s="71"/>
      <c r="E653" s="72"/>
      <c r="F653" s="73"/>
    </row>
    <row r="654" spans="3:6" ht="13.5" customHeight="1" x14ac:dyDescent="0.25">
      <c r="C654" s="70"/>
      <c r="D654" s="71"/>
      <c r="E654" s="72"/>
      <c r="F654" s="73"/>
    </row>
    <row r="655" spans="3:6" ht="13.5" customHeight="1" x14ac:dyDescent="0.25">
      <c r="C655" s="70"/>
      <c r="D655" s="71"/>
      <c r="E655" s="72"/>
      <c r="F655" s="73"/>
    </row>
    <row r="656" spans="3:6" ht="13.5" customHeight="1" x14ac:dyDescent="0.25">
      <c r="C656" s="70"/>
      <c r="D656" s="71"/>
      <c r="E656" s="72"/>
      <c r="F656" s="73"/>
    </row>
    <row r="657" spans="3:6" ht="13.5" customHeight="1" x14ac:dyDescent="0.25">
      <c r="C657" s="70"/>
      <c r="D657" s="71"/>
      <c r="E657" s="72"/>
      <c r="F657" s="73"/>
    </row>
    <row r="658" spans="3:6" ht="13.5" customHeight="1" x14ac:dyDescent="0.25">
      <c r="C658" s="70"/>
      <c r="D658" s="71"/>
      <c r="E658" s="72"/>
      <c r="F658" s="73"/>
    </row>
    <row r="659" spans="3:6" ht="13.5" customHeight="1" x14ac:dyDescent="0.25">
      <c r="C659" s="70"/>
      <c r="D659" s="71"/>
      <c r="E659" s="72"/>
      <c r="F659" s="73"/>
    </row>
    <row r="660" spans="3:6" ht="13.5" customHeight="1" x14ac:dyDescent="0.25">
      <c r="C660" s="70"/>
      <c r="D660" s="71"/>
      <c r="E660" s="72"/>
      <c r="F660" s="73"/>
    </row>
    <row r="661" spans="3:6" ht="13.5" customHeight="1" x14ac:dyDescent="0.25">
      <c r="C661" s="70"/>
      <c r="D661" s="71"/>
      <c r="E661" s="72"/>
      <c r="F661" s="73"/>
    </row>
    <row r="662" spans="3:6" ht="13.5" customHeight="1" x14ac:dyDescent="0.25">
      <c r="C662" s="70"/>
      <c r="D662" s="71"/>
      <c r="E662" s="72"/>
      <c r="F662" s="73"/>
    </row>
    <row r="663" spans="3:6" ht="13.5" customHeight="1" x14ac:dyDescent="0.25">
      <c r="C663" s="70"/>
      <c r="D663" s="71"/>
      <c r="E663" s="72"/>
      <c r="F663" s="73"/>
    </row>
    <row r="664" spans="3:6" ht="13.5" customHeight="1" x14ac:dyDescent="0.25">
      <c r="C664" s="70"/>
      <c r="D664" s="71"/>
      <c r="E664" s="72"/>
      <c r="F664" s="73"/>
    </row>
    <row r="665" spans="3:6" ht="13.5" customHeight="1" x14ac:dyDescent="0.25">
      <c r="C665" s="70"/>
      <c r="D665" s="71"/>
      <c r="E665" s="72"/>
      <c r="F665" s="73"/>
    </row>
    <row r="666" spans="3:6" ht="13.5" customHeight="1" x14ac:dyDescent="0.25">
      <c r="C666" s="70"/>
      <c r="D666" s="71"/>
      <c r="E666" s="72"/>
      <c r="F666" s="73"/>
    </row>
    <row r="667" spans="3:6" ht="13.5" customHeight="1" x14ac:dyDescent="0.25">
      <c r="C667" s="70"/>
      <c r="D667" s="71"/>
      <c r="E667" s="72"/>
      <c r="F667" s="73"/>
    </row>
    <row r="668" spans="3:6" ht="13.5" customHeight="1" x14ac:dyDescent="0.25">
      <c r="C668" s="70"/>
      <c r="D668" s="71"/>
      <c r="E668" s="72"/>
      <c r="F668" s="73"/>
    </row>
    <row r="669" spans="3:6" ht="13.5" customHeight="1" x14ac:dyDescent="0.25">
      <c r="C669" s="70"/>
      <c r="D669" s="71"/>
      <c r="E669" s="72"/>
      <c r="F669" s="73"/>
    </row>
    <row r="670" spans="3:6" ht="13.5" customHeight="1" x14ac:dyDescent="0.25">
      <c r="C670" s="70"/>
      <c r="D670" s="71"/>
      <c r="E670" s="72"/>
      <c r="F670" s="73"/>
    </row>
    <row r="671" spans="3:6" ht="13.5" customHeight="1" x14ac:dyDescent="0.25">
      <c r="C671" s="70"/>
      <c r="D671" s="71"/>
      <c r="E671" s="72"/>
      <c r="F671" s="73"/>
    </row>
    <row r="672" spans="3:6" ht="13.5" customHeight="1" x14ac:dyDescent="0.25">
      <c r="C672" s="70"/>
      <c r="D672" s="71"/>
      <c r="E672" s="72"/>
      <c r="F672" s="73"/>
    </row>
    <row r="673" spans="3:6" ht="13.5" customHeight="1" x14ac:dyDescent="0.25">
      <c r="C673" s="70"/>
      <c r="D673" s="71"/>
      <c r="E673" s="72"/>
      <c r="F673" s="73"/>
    </row>
    <row r="674" spans="3:6" ht="13.5" customHeight="1" x14ac:dyDescent="0.25">
      <c r="C674" s="70"/>
      <c r="D674" s="71"/>
      <c r="E674" s="72"/>
      <c r="F674" s="73"/>
    </row>
    <row r="675" spans="3:6" ht="13.5" customHeight="1" x14ac:dyDescent="0.25">
      <c r="C675" s="70"/>
      <c r="D675" s="71"/>
      <c r="E675" s="72"/>
      <c r="F675" s="73"/>
    </row>
    <row r="676" spans="3:6" ht="13.5" customHeight="1" x14ac:dyDescent="0.25">
      <c r="C676" s="70"/>
      <c r="D676" s="71"/>
      <c r="E676" s="72"/>
      <c r="F676" s="73"/>
    </row>
    <row r="677" spans="3:6" ht="13.5" customHeight="1" x14ac:dyDescent="0.25">
      <c r="C677" s="70"/>
      <c r="D677" s="71"/>
      <c r="E677" s="72"/>
      <c r="F677" s="73"/>
    </row>
    <row r="678" spans="3:6" ht="13.5" customHeight="1" x14ac:dyDescent="0.25">
      <c r="C678" s="70"/>
      <c r="D678" s="71"/>
      <c r="E678" s="72"/>
      <c r="F678" s="73"/>
    </row>
    <row r="679" spans="3:6" ht="13.5" customHeight="1" x14ac:dyDescent="0.25">
      <c r="C679" s="70"/>
      <c r="D679" s="71"/>
      <c r="E679" s="72"/>
      <c r="F679" s="73"/>
    </row>
    <row r="680" spans="3:6" ht="13.5" customHeight="1" x14ac:dyDescent="0.25">
      <c r="C680" s="70"/>
      <c r="D680" s="71"/>
      <c r="E680" s="72"/>
      <c r="F680" s="73"/>
    </row>
    <row r="681" spans="3:6" ht="13.5" customHeight="1" x14ac:dyDescent="0.25">
      <c r="C681" s="70"/>
      <c r="D681" s="71"/>
      <c r="E681" s="72"/>
      <c r="F681" s="73"/>
    </row>
    <row r="682" spans="3:6" ht="13.5" customHeight="1" x14ac:dyDescent="0.25">
      <c r="C682" s="70"/>
      <c r="D682" s="71"/>
      <c r="E682" s="72"/>
      <c r="F682" s="73"/>
    </row>
    <row r="683" spans="3:6" ht="13.5" customHeight="1" x14ac:dyDescent="0.25">
      <c r="C683" s="70"/>
      <c r="D683" s="71"/>
      <c r="E683" s="72"/>
      <c r="F683" s="73"/>
    </row>
    <row r="684" spans="3:6" ht="13.5" customHeight="1" x14ac:dyDescent="0.25">
      <c r="C684" s="70"/>
      <c r="D684" s="71"/>
      <c r="E684" s="72"/>
      <c r="F684" s="73"/>
    </row>
    <row r="685" spans="3:6" ht="13.5" customHeight="1" x14ac:dyDescent="0.25">
      <c r="C685" s="70"/>
      <c r="D685" s="71"/>
      <c r="E685" s="72"/>
      <c r="F685" s="73"/>
    </row>
    <row r="686" spans="3:6" ht="13.5" customHeight="1" x14ac:dyDescent="0.25">
      <c r="C686" s="70"/>
      <c r="D686" s="71"/>
      <c r="E686" s="72"/>
      <c r="F686" s="73"/>
    </row>
    <row r="687" spans="3:6" ht="13.5" customHeight="1" x14ac:dyDescent="0.25">
      <c r="C687" s="70"/>
      <c r="D687" s="71"/>
      <c r="E687" s="72"/>
      <c r="F687" s="73"/>
    </row>
    <row r="688" spans="3:6" ht="13.5" customHeight="1" x14ac:dyDescent="0.25">
      <c r="C688" s="70"/>
      <c r="D688" s="71"/>
      <c r="E688" s="72"/>
      <c r="F688" s="73"/>
    </row>
    <row r="689" spans="3:6" ht="13.5" customHeight="1" x14ac:dyDescent="0.25">
      <c r="C689" s="70"/>
      <c r="D689" s="71"/>
      <c r="E689" s="72"/>
      <c r="F689" s="73"/>
    </row>
    <row r="690" spans="3:6" ht="13.5" customHeight="1" x14ac:dyDescent="0.25">
      <c r="C690" s="70"/>
      <c r="D690" s="71"/>
      <c r="E690" s="72"/>
      <c r="F690" s="73"/>
    </row>
    <row r="691" spans="3:6" ht="13.5" customHeight="1" x14ac:dyDescent="0.25">
      <c r="C691" s="70"/>
      <c r="D691" s="71"/>
      <c r="E691" s="72"/>
      <c r="F691" s="73"/>
    </row>
    <row r="692" spans="3:6" ht="13.5" customHeight="1" x14ac:dyDescent="0.25">
      <c r="C692" s="70"/>
      <c r="D692" s="71"/>
      <c r="E692" s="72"/>
      <c r="F692" s="73"/>
    </row>
    <row r="693" spans="3:6" ht="13.5" customHeight="1" x14ac:dyDescent="0.25">
      <c r="C693" s="70"/>
      <c r="D693" s="71"/>
      <c r="E693" s="72"/>
      <c r="F693" s="73"/>
    </row>
    <row r="694" spans="3:6" ht="13.5" customHeight="1" x14ac:dyDescent="0.25">
      <c r="C694" s="70"/>
      <c r="D694" s="71"/>
      <c r="E694" s="72"/>
      <c r="F694" s="73"/>
    </row>
    <row r="695" spans="3:6" ht="13.5" customHeight="1" x14ac:dyDescent="0.25">
      <c r="C695" s="70"/>
      <c r="D695" s="71"/>
      <c r="E695" s="72"/>
      <c r="F695" s="73"/>
    </row>
    <row r="696" spans="3:6" ht="13.5" customHeight="1" x14ac:dyDescent="0.25">
      <c r="C696" s="70"/>
      <c r="D696" s="71"/>
      <c r="E696" s="72"/>
      <c r="F696" s="73"/>
    </row>
    <row r="697" spans="3:6" ht="13.5" customHeight="1" x14ac:dyDescent="0.25">
      <c r="C697" s="70"/>
      <c r="D697" s="71"/>
      <c r="E697" s="72"/>
      <c r="F697" s="73"/>
    </row>
    <row r="698" spans="3:6" ht="13.5" customHeight="1" x14ac:dyDescent="0.25">
      <c r="C698" s="70"/>
      <c r="D698" s="71"/>
      <c r="E698" s="72"/>
      <c r="F698" s="73"/>
    </row>
    <row r="699" spans="3:6" ht="13.5" customHeight="1" x14ac:dyDescent="0.25">
      <c r="C699" s="70"/>
      <c r="D699" s="71"/>
      <c r="E699" s="72"/>
      <c r="F699" s="73"/>
    </row>
    <row r="700" spans="3:6" ht="13.5" customHeight="1" x14ac:dyDescent="0.25">
      <c r="C700" s="70"/>
      <c r="D700" s="71"/>
      <c r="E700" s="72"/>
      <c r="F700" s="73"/>
    </row>
    <row r="701" spans="3:6" ht="13.5" customHeight="1" x14ac:dyDescent="0.25">
      <c r="C701" s="70"/>
      <c r="D701" s="71"/>
      <c r="E701" s="72"/>
      <c r="F701" s="73"/>
    </row>
    <row r="702" spans="3:6" ht="13.5" customHeight="1" x14ac:dyDescent="0.25">
      <c r="C702" s="70"/>
      <c r="D702" s="71"/>
      <c r="E702" s="72"/>
      <c r="F702" s="73"/>
    </row>
    <row r="703" spans="3:6" ht="13.5" customHeight="1" x14ac:dyDescent="0.25">
      <c r="C703" s="70"/>
      <c r="D703" s="71"/>
      <c r="E703" s="72"/>
      <c r="F703" s="73"/>
    </row>
    <row r="704" spans="3:6" ht="13.5" customHeight="1" x14ac:dyDescent="0.25">
      <c r="C704" s="70"/>
      <c r="D704" s="71"/>
      <c r="E704" s="72"/>
      <c r="F704" s="73"/>
    </row>
    <row r="705" spans="3:6" ht="13.5" customHeight="1" x14ac:dyDescent="0.25">
      <c r="C705" s="70"/>
      <c r="D705" s="71"/>
      <c r="E705" s="72"/>
      <c r="F705" s="73"/>
    </row>
    <row r="706" spans="3:6" ht="13.5" customHeight="1" x14ac:dyDescent="0.25">
      <c r="C706" s="70"/>
      <c r="D706" s="71"/>
      <c r="E706" s="72"/>
      <c r="F706" s="73"/>
    </row>
    <row r="707" spans="3:6" ht="13.5" customHeight="1" x14ac:dyDescent="0.25">
      <c r="C707" s="70"/>
      <c r="D707" s="71"/>
      <c r="E707" s="72"/>
      <c r="F707" s="73"/>
    </row>
    <row r="708" spans="3:6" ht="13.5" customHeight="1" x14ac:dyDescent="0.25">
      <c r="C708" s="70"/>
      <c r="D708" s="71"/>
      <c r="E708" s="72"/>
      <c r="F708" s="73"/>
    </row>
    <row r="709" spans="3:6" ht="13.5" customHeight="1" x14ac:dyDescent="0.25">
      <c r="C709" s="70"/>
      <c r="D709" s="71"/>
      <c r="E709" s="72"/>
      <c r="F709" s="73"/>
    </row>
    <row r="710" spans="3:6" ht="13.5" customHeight="1" x14ac:dyDescent="0.25">
      <c r="C710" s="70"/>
      <c r="D710" s="71"/>
      <c r="E710" s="72"/>
      <c r="F710" s="73"/>
    </row>
    <row r="711" spans="3:6" ht="13.5" customHeight="1" x14ac:dyDescent="0.25">
      <c r="C711" s="70"/>
      <c r="D711" s="71"/>
      <c r="E711" s="72"/>
      <c r="F711" s="73"/>
    </row>
    <row r="712" spans="3:6" ht="13.5" customHeight="1" x14ac:dyDescent="0.25">
      <c r="C712" s="70"/>
      <c r="D712" s="71"/>
      <c r="E712" s="72"/>
      <c r="F712" s="73"/>
    </row>
    <row r="713" spans="3:6" ht="13.5" customHeight="1" x14ac:dyDescent="0.25">
      <c r="C713" s="70"/>
      <c r="D713" s="71"/>
      <c r="E713" s="72"/>
      <c r="F713" s="73"/>
    </row>
    <row r="714" spans="3:6" ht="13.5" customHeight="1" x14ac:dyDescent="0.25">
      <c r="C714" s="70"/>
      <c r="D714" s="71"/>
      <c r="E714" s="72"/>
      <c r="F714" s="73"/>
    </row>
    <row r="715" spans="3:6" ht="13.5" customHeight="1" x14ac:dyDescent="0.25">
      <c r="C715" s="70"/>
      <c r="D715" s="71"/>
      <c r="E715" s="72"/>
      <c r="F715" s="73"/>
    </row>
    <row r="716" spans="3:6" ht="13.5" customHeight="1" x14ac:dyDescent="0.25">
      <c r="C716" s="70"/>
      <c r="D716" s="71"/>
      <c r="E716" s="72"/>
      <c r="F716" s="73"/>
    </row>
    <row r="717" spans="3:6" ht="13.5" customHeight="1" x14ac:dyDescent="0.25">
      <c r="C717" s="70"/>
      <c r="D717" s="71"/>
      <c r="E717" s="72"/>
      <c r="F717" s="73"/>
    </row>
    <row r="718" spans="3:6" ht="13.5" customHeight="1" x14ac:dyDescent="0.25">
      <c r="C718" s="70"/>
      <c r="D718" s="71"/>
      <c r="E718" s="72"/>
      <c r="F718" s="73"/>
    </row>
    <row r="719" spans="3:6" ht="13.5" customHeight="1" x14ac:dyDescent="0.25">
      <c r="C719" s="70"/>
      <c r="D719" s="71"/>
      <c r="E719" s="72"/>
      <c r="F719" s="73"/>
    </row>
    <row r="720" spans="3:6" ht="13.5" customHeight="1" x14ac:dyDescent="0.25">
      <c r="C720" s="70"/>
      <c r="D720" s="71"/>
      <c r="E720" s="72"/>
      <c r="F720" s="73"/>
    </row>
    <row r="721" spans="3:6" ht="13.5" customHeight="1" x14ac:dyDescent="0.25">
      <c r="C721" s="70"/>
      <c r="D721" s="71"/>
      <c r="E721" s="72"/>
      <c r="F721" s="73"/>
    </row>
    <row r="722" spans="3:6" ht="13.5" customHeight="1" x14ac:dyDescent="0.25">
      <c r="C722" s="70"/>
      <c r="D722" s="71"/>
      <c r="E722" s="72"/>
      <c r="F722" s="73"/>
    </row>
    <row r="723" spans="3:6" ht="13.5" customHeight="1" x14ac:dyDescent="0.25">
      <c r="C723" s="70"/>
      <c r="D723" s="71"/>
      <c r="E723" s="72"/>
      <c r="F723" s="73"/>
    </row>
    <row r="724" spans="3:6" ht="13.5" customHeight="1" x14ac:dyDescent="0.25">
      <c r="C724" s="70"/>
      <c r="D724" s="71"/>
      <c r="E724" s="72"/>
      <c r="F724" s="73"/>
    </row>
    <row r="725" spans="3:6" ht="13.5" customHeight="1" x14ac:dyDescent="0.25">
      <c r="C725" s="70"/>
      <c r="D725" s="71"/>
      <c r="E725" s="72"/>
      <c r="F725" s="73"/>
    </row>
    <row r="726" spans="3:6" ht="13.5" customHeight="1" x14ac:dyDescent="0.25">
      <c r="C726" s="70"/>
      <c r="D726" s="71"/>
      <c r="E726" s="72"/>
      <c r="F726" s="73"/>
    </row>
    <row r="727" spans="3:6" ht="13.5" customHeight="1" x14ac:dyDescent="0.25">
      <c r="C727" s="70"/>
      <c r="D727" s="71"/>
      <c r="E727" s="72"/>
      <c r="F727" s="73"/>
    </row>
    <row r="728" spans="3:6" ht="13.5" customHeight="1" x14ac:dyDescent="0.25">
      <c r="C728" s="70"/>
      <c r="D728" s="71"/>
      <c r="E728" s="72"/>
      <c r="F728" s="73"/>
    </row>
    <row r="729" spans="3:6" ht="13.5" customHeight="1" x14ac:dyDescent="0.25">
      <c r="C729" s="70"/>
      <c r="D729" s="71"/>
      <c r="E729" s="72"/>
      <c r="F729" s="73"/>
    </row>
    <row r="730" spans="3:6" ht="13.5" customHeight="1" x14ac:dyDescent="0.25">
      <c r="C730" s="70"/>
      <c r="D730" s="71"/>
      <c r="E730" s="72"/>
      <c r="F730" s="73"/>
    </row>
    <row r="731" spans="3:6" ht="13.5" customHeight="1" x14ac:dyDescent="0.25">
      <c r="C731" s="70"/>
      <c r="D731" s="71"/>
      <c r="E731" s="72"/>
      <c r="F731" s="73"/>
    </row>
    <row r="732" spans="3:6" ht="13.5" customHeight="1" x14ac:dyDescent="0.25">
      <c r="C732" s="70"/>
      <c r="D732" s="71"/>
      <c r="E732" s="72"/>
      <c r="F732" s="73"/>
    </row>
    <row r="733" spans="3:6" ht="13.5" customHeight="1" x14ac:dyDescent="0.25">
      <c r="C733" s="70"/>
      <c r="D733" s="71"/>
      <c r="E733" s="72"/>
      <c r="F733" s="73"/>
    </row>
    <row r="734" spans="3:6" ht="13.5" customHeight="1" x14ac:dyDescent="0.25">
      <c r="C734" s="70"/>
      <c r="D734" s="71"/>
      <c r="E734" s="72"/>
      <c r="F734" s="73"/>
    </row>
    <row r="735" spans="3:6" ht="13.5" customHeight="1" x14ac:dyDescent="0.25">
      <c r="C735" s="70"/>
      <c r="D735" s="71"/>
      <c r="E735" s="72"/>
      <c r="F735" s="73"/>
    </row>
    <row r="736" spans="3:6" ht="13.5" customHeight="1" x14ac:dyDescent="0.25">
      <c r="C736" s="70"/>
      <c r="D736" s="71"/>
      <c r="E736" s="72"/>
      <c r="F736" s="73"/>
    </row>
    <row r="737" spans="3:6" ht="13.5" customHeight="1" x14ac:dyDescent="0.25">
      <c r="C737" s="70"/>
      <c r="D737" s="71"/>
      <c r="E737" s="72"/>
      <c r="F737" s="73"/>
    </row>
    <row r="738" spans="3:6" ht="13.5" customHeight="1" x14ac:dyDescent="0.25">
      <c r="C738" s="70"/>
      <c r="D738" s="71"/>
      <c r="E738" s="72"/>
      <c r="F738" s="73"/>
    </row>
    <row r="739" spans="3:6" ht="13.5" customHeight="1" x14ac:dyDescent="0.25">
      <c r="C739" s="70"/>
      <c r="D739" s="71"/>
      <c r="E739" s="72"/>
      <c r="F739" s="73"/>
    </row>
    <row r="740" spans="3:6" ht="13.5" customHeight="1" x14ac:dyDescent="0.25">
      <c r="C740" s="70"/>
      <c r="D740" s="71"/>
      <c r="E740" s="72"/>
      <c r="F740" s="73"/>
    </row>
    <row r="741" spans="3:6" ht="13.5" customHeight="1" x14ac:dyDescent="0.25">
      <c r="C741" s="70"/>
      <c r="D741" s="71"/>
      <c r="E741" s="72"/>
      <c r="F741" s="73"/>
    </row>
    <row r="742" spans="3:6" ht="13.5" customHeight="1" x14ac:dyDescent="0.25">
      <c r="C742" s="70"/>
      <c r="D742" s="71"/>
      <c r="E742" s="72"/>
      <c r="F742" s="73"/>
    </row>
    <row r="743" spans="3:6" ht="13.5" customHeight="1" x14ac:dyDescent="0.25">
      <c r="C743" s="70"/>
      <c r="D743" s="71"/>
      <c r="E743" s="72"/>
      <c r="F743" s="73"/>
    </row>
    <row r="744" spans="3:6" ht="13.5" customHeight="1" x14ac:dyDescent="0.25">
      <c r="C744" s="70"/>
      <c r="D744" s="71"/>
      <c r="E744" s="72"/>
      <c r="F744" s="73"/>
    </row>
    <row r="745" spans="3:6" ht="13.5" customHeight="1" x14ac:dyDescent="0.25">
      <c r="C745" s="70"/>
      <c r="D745" s="71"/>
      <c r="E745" s="72"/>
      <c r="F745" s="73"/>
    </row>
    <row r="746" spans="3:6" ht="13.5" customHeight="1" x14ac:dyDescent="0.25">
      <c r="C746" s="70"/>
      <c r="D746" s="71"/>
      <c r="E746" s="72"/>
      <c r="F746" s="73"/>
    </row>
    <row r="747" spans="3:6" ht="13.5" customHeight="1" x14ac:dyDescent="0.25">
      <c r="C747" s="70"/>
      <c r="D747" s="71"/>
      <c r="E747" s="72"/>
      <c r="F747" s="73"/>
    </row>
    <row r="748" spans="3:6" ht="13.5" customHeight="1" x14ac:dyDescent="0.25">
      <c r="C748" s="70"/>
      <c r="D748" s="71"/>
      <c r="E748" s="72"/>
      <c r="F748" s="73"/>
    </row>
    <row r="749" spans="3:6" ht="13.5" customHeight="1" x14ac:dyDescent="0.25">
      <c r="C749" s="70"/>
      <c r="D749" s="71"/>
      <c r="E749" s="72"/>
      <c r="F749" s="73"/>
    </row>
    <row r="750" spans="3:6" ht="13.5" customHeight="1" x14ac:dyDescent="0.25">
      <c r="C750" s="70"/>
      <c r="D750" s="71"/>
      <c r="E750" s="72"/>
      <c r="F750" s="73"/>
    </row>
    <row r="751" spans="3:6" ht="13.5" customHeight="1" x14ac:dyDescent="0.25">
      <c r="C751" s="70"/>
      <c r="D751" s="71"/>
      <c r="E751" s="72"/>
      <c r="F751" s="73"/>
    </row>
    <row r="752" spans="3:6" ht="13.5" customHeight="1" x14ac:dyDescent="0.25">
      <c r="C752" s="70"/>
      <c r="D752" s="71"/>
      <c r="E752" s="72"/>
      <c r="F752" s="73"/>
    </row>
    <row r="753" spans="3:6" ht="13.5" customHeight="1" x14ac:dyDescent="0.25">
      <c r="C753" s="70"/>
      <c r="D753" s="71"/>
      <c r="E753" s="72"/>
      <c r="F753" s="73"/>
    </row>
    <row r="754" spans="3:6" ht="13.5" customHeight="1" x14ac:dyDescent="0.25">
      <c r="C754" s="70"/>
      <c r="D754" s="71"/>
      <c r="E754" s="72"/>
      <c r="F754" s="73"/>
    </row>
    <row r="755" spans="3:6" ht="13.5" customHeight="1" x14ac:dyDescent="0.25">
      <c r="C755" s="70"/>
      <c r="D755" s="71"/>
      <c r="E755" s="72"/>
      <c r="F755" s="73"/>
    </row>
    <row r="756" spans="3:6" ht="13.5" customHeight="1" x14ac:dyDescent="0.25">
      <c r="C756" s="70"/>
      <c r="D756" s="71"/>
      <c r="E756" s="72"/>
      <c r="F756" s="73"/>
    </row>
    <row r="757" spans="3:6" ht="13.5" customHeight="1" x14ac:dyDescent="0.25">
      <c r="C757" s="70"/>
      <c r="D757" s="71"/>
      <c r="E757" s="72"/>
      <c r="F757" s="73"/>
    </row>
    <row r="758" spans="3:6" ht="13.5" customHeight="1" x14ac:dyDescent="0.25">
      <c r="C758" s="70"/>
      <c r="D758" s="71"/>
      <c r="E758" s="72"/>
      <c r="F758" s="73"/>
    </row>
    <row r="759" spans="3:6" ht="13.5" customHeight="1" x14ac:dyDescent="0.25">
      <c r="C759" s="70"/>
      <c r="D759" s="71"/>
      <c r="E759" s="72"/>
      <c r="F759" s="73"/>
    </row>
    <row r="760" spans="3:6" ht="13.5" customHeight="1" x14ac:dyDescent="0.25">
      <c r="C760" s="70"/>
      <c r="D760" s="71"/>
      <c r="E760" s="72"/>
      <c r="F760" s="73"/>
    </row>
    <row r="761" spans="3:6" ht="13.5" customHeight="1" x14ac:dyDescent="0.25">
      <c r="C761" s="70"/>
      <c r="D761" s="71"/>
      <c r="E761" s="72"/>
      <c r="F761" s="73"/>
    </row>
    <row r="762" spans="3:6" ht="13.5" customHeight="1" x14ac:dyDescent="0.25">
      <c r="C762" s="70"/>
      <c r="D762" s="71"/>
      <c r="E762" s="72"/>
      <c r="F762" s="73"/>
    </row>
    <row r="763" spans="3:6" ht="13.5" customHeight="1" x14ac:dyDescent="0.25">
      <c r="C763" s="70"/>
      <c r="D763" s="71"/>
      <c r="E763" s="72"/>
      <c r="F763" s="73"/>
    </row>
    <row r="764" spans="3:6" ht="13.5" customHeight="1" x14ac:dyDescent="0.25">
      <c r="C764" s="70"/>
      <c r="D764" s="71"/>
      <c r="E764" s="72"/>
      <c r="F764" s="73"/>
    </row>
    <row r="765" spans="3:6" ht="13.5" customHeight="1" x14ac:dyDescent="0.25">
      <c r="C765" s="70"/>
      <c r="D765" s="71"/>
      <c r="E765" s="72"/>
      <c r="F765" s="73"/>
    </row>
    <row r="766" spans="3:6" ht="13.5" customHeight="1" x14ac:dyDescent="0.25">
      <c r="C766" s="70"/>
      <c r="D766" s="71"/>
      <c r="E766" s="72"/>
      <c r="F766" s="73"/>
    </row>
    <row r="767" spans="3:6" ht="13.5" customHeight="1" x14ac:dyDescent="0.25">
      <c r="C767" s="70"/>
      <c r="D767" s="71"/>
      <c r="E767" s="72"/>
      <c r="F767" s="73"/>
    </row>
    <row r="768" spans="3:6" ht="13.5" customHeight="1" x14ac:dyDescent="0.25">
      <c r="C768" s="70"/>
      <c r="D768" s="71"/>
      <c r="E768" s="72"/>
      <c r="F768" s="73"/>
    </row>
    <row r="769" spans="3:6" ht="13.5" customHeight="1" x14ac:dyDescent="0.25">
      <c r="C769" s="70"/>
      <c r="D769" s="71"/>
      <c r="E769" s="72"/>
      <c r="F769" s="73"/>
    </row>
    <row r="770" spans="3:6" ht="13.5" customHeight="1" x14ac:dyDescent="0.25">
      <c r="C770" s="70"/>
      <c r="D770" s="71"/>
      <c r="E770" s="72"/>
      <c r="F770" s="73"/>
    </row>
    <row r="771" spans="3:6" ht="13.5" customHeight="1" x14ac:dyDescent="0.25">
      <c r="C771" s="70"/>
      <c r="D771" s="71"/>
      <c r="E771" s="72"/>
      <c r="F771" s="73"/>
    </row>
    <row r="772" spans="3:6" ht="13.5" customHeight="1" x14ac:dyDescent="0.25">
      <c r="C772" s="70"/>
      <c r="D772" s="71"/>
      <c r="E772" s="72"/>
      <c r="F772" s="73"/>
    </row>
    <row r="773" spans="3:6" ht="13.5" customHeight="1" x14ac:dyDescent="0.25">
      <c r="C773" s="70"/>
      <c r="D773" s="71"/>
      <c r="E773" s="72"/>
      <c r="F773" s="73"/>
    </row>
    <row r="774" spans="3:6" ht="13.5" customHeight="1" x14ac:dyDescent="0.25">
      <c r="C774" s="70"/>
      <c r="D774" s="71"/>
      <c r="E774" s="72"/>
      <c r="F774" s="73"/>
    </row>
    <row r="775" spans="3:6" ht="13.5" customHeight="1" x14ac:dyDescent="0.25">
      <c r="C775" s="70"/>
      <c r="D775" s="71"/>
      <c r="E775" s="72"/>
      <c r="F775" s="73"/>
    </row>
    <row r="776" spans="3:6" ht="13.5" customHeight="1" x14ac:dyDescent="0.25">
      <c r="C776" s="70"/>
      <c r="D776" s="71"/>
      <c r="E776" s="72"/>
      <c r="F776" s="73"/>
    </row>
    <row r="777" spans="3:6" ht="13.5" customHeight="1" x14ac:dyDescent="0.25">
      <c r="C777" s="70"/>
      <c r="D777" s="71"/>
      <c r="E777" s="72"/>
      <c r="F777" s="73"/>
    </row>
    <row r="778" spans="3:6" ht="13.5" customHeight="1" x14ac:dyDescent="0.25">
      <c r="C778" s="70"/>
      <c r="D778" s="71"/>
      <c r="E778" s="72"/>
      <c r="F778" s="73"/>
    </row>
    <row r="779" spans="3:6" ht="13.5" customHeight="1" x14ac:dyDescent="0.25">
      <c r="C779" s="70"/>
      <c r="D779" s="71"/>
      <c r="E779" s="72"/>
      <c r="F779" s="73"/>
    </row>
    <row r="780" spans="3:6" ht="13.5" customHeight="1" x14ac:dyDescent="0.25">
      <c r="C780" s="70"/>
      <c r="D780" s="71"/>
      <c r="E780" s="72"/>
      <c r="F780" s="73"/>
    </row>
    <row r="781" spans="3:6" ht="13.5" customHeight="1" x14ac:dyDescent="0.25">
      <c r="C781" s="70"/>
      <c r="D781" s="71"/>
      <c r="E781" s="72"/>
      <c r="F781" s="73"/>
    </row>
    <row r="782" spans="3:6" ht="13.5" customHeight="1" x14ac:dyDescent="0.25">
      <c r="C782" s="70"/>
      <c r="D782" s="71"/>
      <c r="E782" s="72"/>
      <c r="F782" s="73"/>
    </row>
    <row r="783" spans="3:6" ht="13.5" customHeight="1" x14ac:dyDescent="0.25">
      <c r="C783" s="70"/>
      <c r="D783" s="71"/>
      <c r="E783" s="72"/>
      <c r="F783" s="73"/>
    </row>
    <row r="784" spans="3:6" ht="13.5" customHeight="1" x14ac:dyDescent="0.25">
      <c r="C784" s="70"/>
      <c r="D784" s="71"/>
      <c r="E784" s="72"/>
      <c r="F784" s="73"/>
    </row>
    <row r="785" spans="3:6" ht="13.5" customHeight="1" x14ac:dyDescent="0.25">
      <c r="C785" s="70"/>
      <c r="D785" s="71"/>
      <c r="E785" s="72"/>
      <c r="F785" s="73"/>
    </row>
    <row r="786" spans="3:6" ht="13.5" customHeight="1" x14ac:dyDescent="0.25">
      <c r="C786" s="70"/>
      <c r="D786" s="71"/>
      <c r="E786" s="72"/>
      <c r="F786" s="73"/>
    </row>
    <row r="787" spans="3:6" ht="13.5" customHeight="1" x14ac:dyDescent="0.25">
      <c r="C787" s="70"/>
      <c r="D787" s="71"/>
      <c r="E787" s="72"/>
      <c r="F787" s="73"/>
    </row>
    <row r="788" spans="3:6" ht="13.5" customHeight="1" x14ac:dyDescent="0.25">
      <c r="C788" s="70"/>
      <c r="D788" s="71"/>
      <c r="E788" s="72"/>
      <c r="F788" s="73"/>
    </row>
    <row r="789" spans="3:6" ht="13.5" customHeight="1" x14ac:dyDescent="0.25">
      <c r="C789" s="70"/>
      <c r="D789" s="71"/>
      <c r="E789" s="72"/>
      <c r="F789" s="73"/>
    </row>
    <row r="790" spans="3:6" ht="13.5" customHeight="1" x14ac:dyDescent="0.25">
      <c r="C790" s="70"/>
      <c r="D790" s="71"/>
      <c r="E790" s="72"/>
      <c r="F790" s="73"/>
    </row>
    <row r="791" spans="3:6" ht="13.5" customHeight="1" x14ac:dyDescent="0.25">
      <c r="C791" s="70"/>
      <c r="D791" s="71"/>
      <c r="E791" s="72"/>
      <c r="F791" s="73"/>
    </row>
    <row r="792" spans="3:6" ht="13.5" customHeight="1" x14ac:dyDescent="0.25">
      <c r="C792" s="70"/>
      <c r="D792" s="71"/>
      <c r="E792" s="72"/>
      <c r="F792" s="73"/>
    </row>
    <row r="793" spans="3:6" ht="13.5" customHeight="1" x14ac:dyDescent="0.25">
      <c r="C793" s="70"/>
      <c r="D793" s="71"/>
      <c r="E793" s="72"/>
      <c r="F793" s="73"/>
    </row>
    <row r="794" spans="3:6" ht="13.5" customHeight="1" x14ac:dyDescent="0.25">
      <c r="C794" s="70"/>
      <c r="D794" s="71"/>
      <c r="E794" s="72"/>
      <c r="F794" s="73"/>
    </row>
    <row r="795" spans="3:6" ht="13.5" customHeight="1" x14ac:dyDescent="0.25">
      <c r="C795" s="70"/>
      <c r="D795" s="71"/>
      <c r="E795" s="72"/>
      <c r="F795" s="73"/>
    </row>
    <row r="796" spans="3:6" ht="13.5" customHeight="1" x14ac:dyDescent="0.25">
      <c r="C796" s="70"/>
      <c r="D796" s="71"/>
      <c r="E796" s="72"/>
      <c r="F796" s="73"/>
    </row>
    <row r="797" spans="3:6" ht="13.5" customHeight="1" x14ac:dyDescent="0.25">
      <c r="C797" s="70"/>
      <c r="D797" s="71"/>
      <c r="E797" s="72"/>
      <c r="F797" s="73"/>
    </row>
    <row r="798" spans="3:6" ht="13.5" customHeight="1" x14ac:dyDescent="0.25">
      <c r="C798" s="70"/>
      <c r="D798" s="71"/>
      <c r="E798" s="72"/>
      <c r="F798" s="73"/>
    </row>
    <row r="799" spans="3:6" ht="13.5" customHeight="1" x14ac:dyDescent="0.25">
      <c r="C799" s="70"/>
      <c r="D799" s="71"/>
      <c r="E799" s="72"/>
      <c r="F799" s="73"/>
    </row>
    <row r="800" spans="3:6" ht="13.5" customHeight="1" x14ac:dyDescent="0.25">
      <c r="C800" s="70"/>
      <c r="D800" s="71"/>
      <c r="E800" s="72"/>
      <c r="F800" s="73"/>
    </row>
    <row r="801" spans="3:6" ht="13.5" customHeight="1" x14ac:dyDescent="0.25">
      <c r="C801" s="70"/>
      <c r="D801" s="71"/>
      <c r="E801" s="72"/>
      <c r="F801" s="73"/>
    </row>
    <row r="802" spans="3:6" ht="13.5" customHeight="1" x14ac:dyDescent="0.25">
      <c r="C802" s="70"/>
      <c r="D802" s="71"/>
      <c r="E802" s="72"/>
      <c r="F802" s="73"/>
    </row>
    <row r="803" spans="3:6" ht="13.5" customHeight="1" x14ac:dyDescent="0.25">
      <c r="C803" s="70"/>
      <c r="D803" s="71"/>
      <c r="E803" s="72"/>
      <c r="F803" s="73"/>
    </row>
    <row r="804" spans="3:6" ht="13.5" customHeight="1" x14ac:dyDescent="0.25">
      <c r="C804" s="70"/>
      <c r="D804" s="71"/>
      <c r="E804" s="72"/>
      <c r="F804" s="73"/>
    </row>
    <row r="805" spans="3:6" ht="13.5" customHeight="1" x14ac:dyDescent="0.25">
      <c r="C805" s="70"/>
      <c r="D805" s="71"/>
      <c r="E805" s="72"/>
      <c r="F805" s="73"/>
    </row>
    <row r="806" spans="3:6" ht="13.5" customHeight="1" x14ac:dyDescent="0.25">
      <c r="C806" s="70"/>
      <c r="D806" s="71"/>
      <c r="E806" s="72"/>
      <c r="F806" s="73"/>
    </row>
    <row r="807" spans="3:6" ht="13.5" customHeight="1" x14ac:dyDescent="0.25">
      <c r="C807" s="70"/>
      <c r="D807" s="71"/>
      <c r="E807" s="72"/>
      <c r="F807" s="73"/>
    </row>
    <row r="808" spans="3:6" ht="13.5" customHeight="1" x14ac:dyDescent="0.25">
      <c r="C808" s="70"/>
      <c r="D808" s="71"/>
      <c r="E808" s="72"/>
      <c r="F808" s="73"/>
    </row>
    <row r="809" spans="3:6" ht="13.5" customHeight="1" x14ac:dyDescent="0.25">
      <c r="C809" s="70"/>
      <c r="D809" s="71"/>
      <c r="E809" s="72"/>
      <c r="F809" s="73"/>
    </row>
    <row r="810" spans="3:6" ht="13.5" customHeight="1" x14ac:dyDescent="0.25">
      <c r="C810" s="70"/>
      <c r="D810" s="71"/>
      <c r="E810" s="72"/>
      <c r="F810" s="73"/>
    </row>
    <row r="811" spans="3:6" ht="13.5" customHeight="1" x14ac:dyDescent="0.25">
      <c r="C811" s="70"/>
      <c r="D811" s="71"/>
      <c r="E811" s="72"/>
      <c r="F811" s="73"/>
    </row>
    <row r="812" spans="3:6" ht="13.5" customHeight="1" x14ac:dyDescent="0.25">
      <c r="C812" s="70"/>
      <c r="D812" s="71"/>
      <c r="E812" s="72"/>
      <c r="F812" s="73"/>
    </row>
    <row r="813" spans="3:6" ht="13.5" customHeight="1" x14ac:dyDescent="0.25">
      <c r="C813" s="70"/>
      <c r="D813" s="71"/>
      <c r="E813" s="72"/>
      <c r="F813" s="73"/>
    </row>
    <row r="814" spans="3:6" ht="13.5" customHeight="1" x14ac:dyDescent="0.25">
      <c r="C814" s="70"/>
      <c r="D814" s="71"/>
      <c r="E814" s="72"/>
      <c r="F814" s="73"/>
    </row>
    <row r="815" spans="3:6" ht="13.5" customHeight="1" x14ac:dyDescent="0.25">
      <c r="C815" s="70"/>
      <c r="D815" s="71"/>
      <c r="E815" s="72"/>
      <c r="F815" s="73"/>
    </row>
    <row r="816" spans="3:6" ht="13.5" customHeight="1" x14ac:dyDescent="0.25">
      <c r="C816" s="70"/>
      <c r="D816" s="71"/>
      <c r="E816" s="72"/>
      <c r="F816" s="73"/>
    </row>
    <row r="817" spans="3:6" ht="13.5" customHeight="1" x14ac:dyDescent="0.25">
      <c r="C817" s="70"/>
      <c r="D817" s="71"/>
      <c r="E817" s="72"/>
      <c r="F817" s="73"/>
    </row>
    <row r="818" spans="3:6" ht="13.5" customHeight="1" x14ac:dyDescent="0.25">
      <c r="C818" s="70"/>
      <c r="D818" s="71"/>
      <c r="E818" s="72"/>
      <c r="F818" s="73"/>
    </row>
    <row r="819" spans="3:6" ht="13.5" customHeight="1" x14ac:dyDescent="0.25">
      <c r="C819" s="70"/>
      <c r="D819" s="71"/>
      <c r="E819" s="72"/>
      <c r="F819" s="73"/>
    </row>
    <row r="820" spans="3:6" ht="13.5" customHeight="1" x14ac:dyDescent="0.25">
      <c r="C820" s="70"/>
      <c r="D820" s="71"/>
      <c r="E820" s="72"/>
      <c r="F820" s="73"/>
    </row>
    <row r="821" spans="3:6" ht="13.5" customHeight="1" x14ac:dyDescent="0.25">
      <c r="C821" s="70"/>
      <c r="D821" s="71"/>
      <c r="E821" s="72"/>
      <c r="F821" s="73"/>
    </row>
    <row r="822" spans="3:6" ht="13.5" customHeight="1" x14ac:dyDescent="0.25">
      <c r="C822" s="70"/>
      <c r="D822" s="71"/>
      <c r="E822" s="72"/>
      <c r="F822" s="73"/>
    </row>
    <row r="823" spans="3:6" ht="13.5" customHeight="1" x14ac:dyDescent="0.25">
      <c r="C823" s="70"/>
      <c r="D823" s="71"/>
      <c r="E823" s="72"/>
      <c r="F823" s="73"/>
    </row>
    <row r="824" spans="3:6" ht="13.5" customHeight="1" x14ac:dyDescent="0.25">
      <c r="C824" s="70"/>
      <c r="D824" s="71"/>
      <c r="E824" s="72"/>
      <c r="F824" s="73"/>
    </row>
    <row r="825" spans="3:6" ht="13.5" customHeight="1" x14ac:dyDescent="0.25">
      <c r="C825" s="70"/>
      <c r="D825" s="71"/>
      <c r="E825" s="72"/>
      <c r="F825" s="73"/>
    </row>
    <row r="826" spans="3:6" ht="13.5" customHeight="1" x14ac:dyDescent="0.25">
      <c r="C826" s="70"/>
      <c r="D826" s="71"/>
      <c r="E826" s="72"/>
      <c r="F826" s="73"/>
    </row>
    <row r="827" spans="3:6" ht="13.5" customHeight="1" x14ac:dyDescent="0.25">
      <c r="C827" s="70"/>
      <c r="D827" s="71"/>
      <c r="E827" s="72"/>
      <c r="F827" s="73"/>
    </row>
    <row r="828" spans="3:6" ht="13.5" customHeight="1" x14ac:dyDescent="0.25">
      <c r="C828" s="70"/>
      <c r="D828" s="71"/>
      <c r="E828" s="72"/>
      <c r="F828" s="73"/>
    </row>
    <row r="829" spans="3:6" ht="13.5" customHeight="1" x14ac:dyDescent="0.25">
      <c r="C829" s="70"/>
      <c r="D829" s="71"/>
      <c r="E829" s="72"/>
      <c r="F829" s="73"/>
    </row>
    <row r="830" spans="3:6" ht="13.5" customHeight="1" x14ac:dyDescent="0.25">
      <c r="C830" s="70"/>
      <c r="D830" s="71"/>
      <c r="E830" s="72"/>
      <c r="F830" s="73"/>
    </row>
    <row r="831" spans="3:6" ht="13.5" customHeight="1" x14ac:dyDescent="0.25">
      <c r="C831" s="70"/>
      <c r="D831" s="71"/>
      <c r="E831" s="72"/>
      <c r="F831" s="73"/>
    </row>
    <row r="832" spans="3:6" ht="13.5" customHeight="1" x14ac:dyDescent="0.25">
      <c r="C832" s="70"/>
      <c r="D832" s="71"/>
      <c r="E832" s="72"/>
      <c r="F832" s="73"/>
    </row>
    <row r="833" spans="3:6" ht="13.5" customHeight="1" x14ac:dyDescent="0.25">
      <c r="C833" s="70"/>
      <c r="D833" s="71"/>
      <c r="E833" s="72"/>
      <c r="F833" s="73"/>
    </row>
    <row r="834" spans="3:6" ht="13.5" customHeight="1" x14ac:dyDescent="0.25">
      <c r="C834" s="70"/>
      <c r="D834" s="71"/>
      <c r="E834" s="72"/>
      <c r="F834" s="73"/>
    </row>
    <row r="835" spans="3:6" ht="13.5" customHeight="1" x14ac:dyDescent="0.25">
      <c r="C835" s="70"/>
      <c r="D835" s="71"/>
      <c r="E835" s="72"/>
      <c r="F835" s="73"/>
    </row>
    <row r="836" spans="3:6" ht="13.5" customHeight="1" x14ac:dyDescent="0.25">
      <c r="C836" s="70"/>
      <c r="D836" s="71"/>
      <c r="E836" s="72"/>
      <c r="F836" s="73"/>
    </row>
    <row r="837" spans="3:6" ht="13.5" customHeight="1" x14ac:dyDescent="0.25">
      <c r="C837" s="70"/>
      <c r="D837" s="71"/>
      <c r="E837" s="72"/>
      <c r="F837" s="73"/>
    </row>
    <row r="838" spans="3:6" ht="13.5" customHeight="1" x14ac:dyDescent="0.25">
      <c r="C838" s="70"/>
      <c r="D838" s="71"/>
      <c r="E838" s="72"/>
      <c r="F838" s="73"/>
    </row>
    <row r="839" spans="3:6" ht="13.5" customHeight="1" x14ac:dyDescent="0.25">
      <c r="C839" s="70"/>
      <c r="D839" s="71"/>
      <c r="E839" s="72"/>
      <c r="F839" s="73"/>
    </row>
    <row r="840" spans="3:6" ht="13.5" customHeight="1" x14ac:dyDescent="0.25">
      <c r="C840" s="70"/>
      <c r="D840" s="71"/>
      <c r="E840" s="72"/>
      <c r="F840" s="73"/>
    </row>
    <row r="841" spans="3:6" ht="13.5" customHeight="1" x14ac:dyDescent="0.25">
      <c r="C841" s="70"/>
      <c r="D841" s="71"/>
      <c r="E841" s="72"/>
      <c r="F841" s="73"/>
    </row>
    <row r="842" spans="3:6" ht="13.5" customHeight="1" x14ac:dyDescent="0.25">
      <c r="C842" s="70"/>
      <c r="D842" s="71"/>
      <c r="E842" s="72"/>
      <c r="F842" s="73"/>
    </row>
    <row r="843" spans="3:6" ht="13.5" customHeight="1" x14ac:dyDescent="0.25">
      <c r="C843" s="70"/>
      <c r="D843" s="71"/>
      <c r="E843" s="72"/>
      <c r="F843" s="73"/>
    </row>
    <row r="844" spans="3:6" ht="13.5" customHeight="1" x14ac:dyDescent="0.25">
      <c r="C844" s="70"/>
      <c r="D844" s="71"/>
      <c r="E844" s="72"/>
      <c r="F844" s="73"/>
    </row>
    <row r="845" spans="3:6" ht="13.5" customHeight="1" x14ac:dyDescent="0.25">
      <c r="C845" s="70"/>
      <c r="D845" s="71"/>
      <c r="E845" s="72"/>
      <c r="F845" s="73"/>
    </row>
    <row r="846" spans="3:6" ht="13.5" customHeight="1" x14ac:dyDescent="0.25">
      <c r="C846" s="70"/>
      <c r="D846" s="71"/>
      <c r="E846" s="72"/>
      <c r="F846" s="73"/>
    </row>
    <row r="847" spans="3:6" ht="13.5" customHeight="1" x14ac:dyDescent="0.25">
      <c r="C847" s="70"/>
      <c r="D847" s="71"/>
      <c r="E847" s="72"/>
      <c r="F847" s="73"/>
    </row>
    <row r="848" spans="3:6" ht="13.5" customHeight="1" x14ac:dyDescent="0.25">
      <c r="C848" s="70"/>
      <c r="D848" s="71"/>
      <c r="E848" s="72"/>
      <c r="F848" s="73"/>
    </row>
    <row r="849" spans="3:6" ht="13.5" customHeight="1" x14ac:dyDescent="0.25">
      <c r="C849" s="70"/>
      <c r="D849" s="71"/>
      <c r="E849" s="72"/>
      <c r="F849" s="73"/>
    </row>
    <row r="850" spans="3:6" ht="13.5" customHeight="1" x14ac:dyDescent="0.25">
      <c r="C850" s="70"/>
      <c r="D850" s="71"/>
      <c r="E850" s="72"/>
      <c r="F850" s="73"/>
    </row>
    <row r="851" spans="3:6" ht="13.5" customHeight="1" x14ac:dyDescent="0.25">
      <c r="C851" s="70"/>
      <c r="D851" s="71"/>
      <c r="E851" s="72"/>
      <c r="F851" s="73"/>
    </row>
    <row r="852" spans="3:6" ht="13.5" customHeight="1" x14ac:dyDescent="0.25">
      <c r="C852" s="70"/>
      <c r="D852" s="71"/>
      <c r="E852" s="72"/>
      <c r="F852" s="73"/>
    </row>
    <row r="853" spans="3:6" ht="13.5" customHeight="1" x14ac:dyDescent="0.25">
      <c r="C853" s="70"/>
      <c r="D853" s="71"/>
      <c r="E853" s="72"/>
      <c r="F853" s="73"/>
    </row>
    <row r="854" spans="3:6" ht="13.5" customHeight="1" x14ac:dyDescent="0.25">
      <c r="C854" s="70"/>
      <c r="D854" s="71"/>
      <c r="E854" s="72"/>
      <c r="F854" s="73"/>
    </row>
    <row r="855" spans="3:6" ht="13.5" customHeight="1" x14ac:dyDescent="0.25">
      <c r="C855" s="70"/>
      <c r="D855" s="71"/>
      <c r="E855" s="72"/>
      <c r="F855" s="73"/>
    </row>
    <row r="856" spans="3:6" ht="13.5" customHeight="1" x14ac:dyDescent="0.25">
      <c r="C856" s="70"/>
      <c r="D856" s="71"/>
      <c r="E856" s="72"/>
      <c r="F856" s="73"/>
    </row>
    <row r="857" spans="3:6" ht="13.5" customHeight="1" x14ac:dyDescent="0.25">
      <c r="C857" s="70"/>
      <c r="D857" s="71"/>
      <c r="E857" s="72"/>
      <c r="F857" s="73"/>
    </row>
    <row r="858" spans="3:6" ht="13.5" customHeight="1" x14ac:dyDescent="0.25">
      <c r="C858" s="70"/>
      <c r="D858" s="71"/>
      <c r="E858" s="72"/>
      <c r="F858" s="73"/>
    </row>
    <row r="859" spans="3:6" ht="13.5" customHeight="1" x14ac:dyDescent="0.25">
      <c r="C859" s="70"/>
      <c r="D859" s="71"/>
      <c r="E859" s="72"/>
      <c r="F859" s="73"/>
    </row>
    <row r="860" spans="3:6" ht="13.5" customHeight="1" x14ac:dyDescent="0.25">
      <c r="C860" s="70"/>
      <c r="D860" s="71"/>
      <c r="E860" s="72"/>
      <c r="F860" s="73"/>
    </row>
    <row r="861" spans="3:6" ht="13.5" customHeight="1" x14ac:dyDescent="0.25">
      <c r="C861" s="70"/>
      <c r="D861" s="71"/>
      <c r="E861" s="72"/>
      <c r="F861" s="73"/>
    </row>
    <row r="862" spans="3:6" ht="13.5" customHeight="1" x14ac:dyDescent="0.25">
      <c r="C862" s="70"/>
      <c r="D862" s="71"/>
      <c r="E862" s="72"/>
      <c r="F862" s="73"/>
    </row>
    <row r="863" spans="3:6" ht="13.5" customHeight="1" x14ac:dyDescent="0.25">
      <c r="C863" s="70"/>
      <c r="D863" s="71"/>
      <c r="E863" s="72"/>
      <c r="F863" s="73"/>
    </row>
    <row r="864" spans="3:6" ht="13.5" customHeight="1" x14ac:dyDescent="0.25">
      <c r="C864" s="70"/>
      <c r="D864" s="71"/>
      <c r="E864" s="72"/>
      <c r="F864" s="73"/>
    </row>
    <row r="865" spans="3:6" ht="13.5" customHeight="1" x14ac:dyDescent="0.25">
      <c r="C865" s="70"/>
      <c r="D865" s="71"/>
      <c r="E865" s="72"/>
      <c r="F865" s="73"/>
    </row>
    <row r="866" spans="3:6" ht="13.5" customHeight="1" x14ac:dyDescent="0.25">
      <c r="C866" s="70"/>
      <c r="D866" s="71"/>
      <c r="E866" s="72"/>
      <c r="F866" s="73"/>
    </row>
    <row r="867" spans="3:6" ht="13.5" customHeight="1" x14ac:dyDescent="0.25">
      <c r="C867" s="70"/>
      <c r="D867" s="71"/>
      <c r="E867" s="72"/>
      <c r="F867" s="73"/>
    </row>
    <row r="868" spans="3:6" ht="13.5" customHeight="1" x14ac:dyDescent="0.25">
      <c r="C868" s="70"/>
      <c r="D868" s="71"/>
      <c r="E868" s="72"/>
      <c r="F868" s="73"/>
    </row>
    <row r="869" spans="3:6" ht="13.5" customHeight="1" x14ac:dyDescent="0.25">
      <c r="C869" s="70"/>
      <c r="D869" s="71"/>
      <c r="E869" s="72"/>
      <c r="F869" s="73"/>
    </row>
    <row r="870" spans="3:6" ht="13.5" customHeight="1" x14ac:dyDescent="0.25">
      <c r="C870" s="70"/>
      <c r="D870" s="71"/>
      <c r="E870" s="72"/>
      <c r="F870" s="73"/>
    </row>
    <row r="871" spans="3:6" ht="13.5" customHeight="1" x14ac:dyDescent="0.25">
      <c r="C871" s="70"/>
      <c r="D871" s="71"/>
      <c r="E871" s="72"/>
      <c r="F871" s="73"/>
    </row>
    <row r="872" spans="3:6" ht="13.5" customHeight="1" x14ac:dyDescent="0.25">
      <c r="C872" s="70"/>
      <c r="D872" s="71"/>
      <c r="E872" s="72"/>
      <c r="F872" s="73"/>
    </row>
    <row r="873" spans="3:6" ht="13.5" customHeight="1" x14ac:dyDescent="0.25">
      <c r="C873" s="70"/>
      <c r="D873" s="71"/>
      <c r="E873" s="72"/>
      <c r="F873" s="73"/>
    </row>
    <row r="874" spans="3:6" ht="13.5" customHeight="1" x14ac:dyDescent="0.25">
      <c r="C874" s="70"/>
      <c r="D874" s="71"/>
      <c r="E874" s="72"/>
      <c r="F874" s="73"/>
    </row>
    <row r="875" spans="3:6" ht="13.5" customHeight="1" x14ac:dyDescent="0.25">
      <c r="C875" s="70"/>
      <c r="D875" s="71"/>
      <c r="E875" s="72"/>
      <c r="F875" s="73"/>
    </row>
    <row r="876" spans="3:6" ht="13.5" customHeight="1" x14ac:dyDescent="0.25">
      <c r="C876" s="70"/>
      <c r="D876" s="71"/>
      <c r="E876" s="72"/>
      <c r="F876" s="73"/>
    </row>
    <row r="877" spans="3:6" ht="13.5" customHeight="1" x14ac:dyDescent="0.25">
      <c r="C877" s="70"/>
      <c r="D877" s="71"/>
      <c r="E877" s="72"/>
      <c r="F877" s="73"/>
    </row>
    <row r="878" spans="3:6" ht="13.5" customHeight="1" x14ac:dyDescent="0.25">
      <c r="C878" s="70"/>
      <c r="D878" s="71"/>
      <c r="E878" s="72"/>
      <c r="F878" s="73"/>
    </row>
    <row r="879" spans="3:6" ht="13.5" customHeight="1" x14ac:dyDescent="0.25">
      <c r="C879" s="70"/>
      <c r="D879" s="71"/>
      <c r="E879" s="72"/>
      <c r="F879" s="73"/>
    </row>
    <row r="880" spans="3:6" ht="13.5" customHeight="1" x14ac:dyDescent="0.25">
      <c r="C880" s="70"/>
      <c r="D880" s="71"/>
      <c r="E880" s="72"/>
      <c r="F880" s="73"/>
    </row>
    <row r="881" spans="3:6" ht="13.5" customHeight="1" x14ac:dyDescent="0.25">
      <c r="C881" s="70"/>
      <c r="D881" s="71"/>
      <c r="E881" s="72"/>
      <c r="F881" s="73"/>
    </row>
    <row r="882" spans="3:6" ht="13.5" customHeight="1" x14ac:dyDescent="0.25">
      <c r="C882" s="70"/>
      <c r="D882" s="71"/>
      <c r="E882" s="72"/>
      <c r="F882" s="73"/>
    </row>
    <row r="883" spans="3:6" ht="13.5" customHeight="1" x14ac:dyDescent="0.25">
      <c r="C883" s="70"/>
      <c r="D883" s="71"/>
      <c r="E883" s="72"/>
      <c r="F883" s="73"/>
    </row>
    <row r="884" spans="3:6" ht="13.5" customHeight="1" x14ac:dyDescent="0.25">
      <c r="C884" s="70"/>
      <c r="D884" s="71"/>
      <c r="E884" s="72"/>
      <c r="F884" s="73"/>
    </row>
    <row r="885" spans="3:6" ht="13.5" customHeight="1" x14ac:dyDescent="0.25">
      <c r="C885" s="70"/>
      <c r="D885" s="71"/>
      <c r="E885" s="72"/>
      <c r="F885" s="73"/>
    </row>
    <row r="886" spans="3:6" ht="13.5" customHeight="1" x14ac:dyDescent="0.25">
      <c r="C886" s="70"/>
      <c r="D886" s="71"/>
      <c r="E886" s="72"/>
      <c r="F886" s="73"/>
    </row>
    <row r="887" spans="3:6" ht="13.5" customHeight="1" x14ac:dyDescent="0.25">
      <c r="C887" s="70"/>
      <c r="D887" s="71"/>
      <c r="E887" s="72"/>
      <c r="F887" s="73"/>
    </row>
    <row r="888" spans="3:6" ht="13.5" customHeight="1" x14ac:dyDescent="0.25">
      <c r="C888" s="70"/>
      <c r="D888" s="71"/>
      <c r="E888" s="72"/>
      <c r="F888" s="73"/>
    </row>
    <row r="889" spans="3:6" ht="13.5" customHeight="1" x14ac:dyDescent="0.25">
      <c r="C889" s="70"/>
      <c r="D889" s="71"/>
      <c r="E889" s="72"/>
      <c r="F889" s="73"/>
    </row>
    <row r="890" spans="3:6" ht="13.5" customHeight="1" x14ac:dyDescent="0.25">
      <c r="C890" s="70"/>
      <c r="D890" s="71"/>
      <c r="E890" s="72"/>
      <c r="F890" s="73"/>
    </row>
    <row r="891" spans="3:6" ht="13.5" customHeight="1" x14ac:dyDescent="0.25">
      <c r="C891" s="70"/>
      <c r="D891" s="71"/>
      <c r="E891" s="72"/>
      <c r="F891" s="73"/>
    </row>
    <row r="892" spans="3:6" ht="13.5" customHeight="1" x14ac:dyDescent="0.25">
      <c r="C892" s="70"/>
      <c r="D892" s="71"/>
      <c r="E892" s="72"/>
      <c r="F892" s="73"/>
    </row>
    <row r="893" spans="3:6" ht="13.5" customHeight="1" x14ac:dyDescent="0.25">
      <c r="C893" s="70"/>
      <c r="D893" s="71"/>
      <c r="E893" s="72"/>
      <c r="F893" s="73"/>
    </row>
    <row r="894" spans="3:6" ht="13.5" customHeight="1" x14ac:dyDescent="0.25">
      <c r="C894" s="70"/>
      <c r="D894" s="71"/>
      <c r="E894" s="72"/>
      <c r="F894" s="73"/>
    </row>
    <row r="895" spans="3:6" ht="13.5" customHeight="1" x14ac:dyDescent="0.25">
      <c r="C895" s="70"/>
      <c r="D895" s="71"/>
      <c r="E895" s="72"/>
      <c r="F895" s="73"/>
    </row>
    <row r="896" spans="3:6" ht="13.5" customHeight="1" x14ac:dyDescent="0.25">
      <c r="C896" s="70"/>
      <c r="D896" s="71"/>
      <c r="E896" s="72"/>
      <c r="F896" s="73"/>
    </row>
    <row r="897" spans="3:6" ht="13.5" customHeight="1" x14ac:dyDescent="0.25">
      <c r="C897" s="70"/>
      <c r="D897" s="71"/>
      <c r="E897" s="72"/>
      <c r="F897" s="73"/>
    </row>
    <row r="898" spans="3:6" ht="13.5" customHeight="1" x14ac:dyDescent="0.25">
      <c r="C898" s="70"/>
      <c r="D898" s="71"/>
      <c r="E898" s="72"/>
      <c r="F898" s="73"/>
    </row>
    <row r="899" spans="3:6" ht="13.5" customHeight="1" x14ac:dyDescent="0.25">
      <c r="C899" s="70"/>
      <c r="D899" s="71"/>
      <c r="E899" s="72"/>
      <c r="F899" s="73"/>
    </row>
    <row r="900" spans="3:6" ht="13.5" customHeight="1" x14ac:dyDescent="0.25">
      <c r="C900" s="70"/>
      <c r="D900" s="71"/>
      <c r="E900" s="72"/>
      <c r="F900" s="73"/>
    </row>
    <row r="901" spans="3:6" ht="13.5" customHeight="1" x14ac:dyDescent="0.25">
      <c r="C901" s="70"/>
      <c r="D901" s="71"/>
      <c r="E901" s="72"/>
      <c r="F901" s="73"/>
    </row>
    <row r="902" spans="3:6" ht="13.5" customHeight="1" x14ac:dyDescent="0.25">
      <c r="C902" s="70"/>
      <c r="D902" s="71"/>
      <c r="E902" s="72"/>
      <c r="F902" s="73"/>
    </row>
    <row r="903" spans="3:6" ht="13.5" customHeight="1" x14ac:dyDescent="0.25">
      <c r="C903" s="70"/>
      <c r="D903" s="71"/>
      <c r="E903" s="72"/>
      <c r="F903" s="73"/>
    </row>
    <row r="904" spans="3:6" ht="13.5" customHeight="1" x14ac:dyDescent="0.25">
      <c r="C904" s="70"/>
      <c r="D904" s="71"/>
      <c r="E904" s="72"/>
      <c r="F904" s="73"/>
    </row>
    <row r="905" spans="3:6" ht="13.5" customHeight="1" x14ac:dyDescent="0.25">
      <c r="C905" s="70"/>
      <c r="D905" s="71"/>
      <c r="E905" s="72"/>
      <c r="F905" s="73"/>
    </row>
    <row r="906" spans="3:6" ht="13.5" customHeight="1" x14ac:dyDescent="0.25">
      <c r="C906" s="70"/>
      <c r="D906" s="71"/>
      <c r="E906" s="72"/>
      <c r="F906" s="73"/>
    </row>
    <row r="907" spans="3:6" ht="13.5" customHeight="1" x14ac:dyDescent="0.25">
      <c r="C907" s="70"/>
      <c r="D907" s="71"/>
      <c r="E907" s="72"/>
      <c r="F907" s="73"/>
    </row>
    <row r="908" spans="3:6" ht="13.5" customHeight="1" x14ac:dyDescent="0.25">
      <c r="C908" s="70"/>
      <c r="D908" s="71"/>
      <c r="E908" s="72"/>
      <c r="F908" s="73"/>
    </row>
    <row r="909" spans="3:6" ht="13.5" customHeight="1" x14ac:dyDescent="0.25">
      <c r="C909" s="70"/>
      <c r="D909" s="71"/>
      <c r="E909" s="72"/>
      <c r="F909" s="73"/>
    </row>
    <row r="910" spans="3:6" ht="13.5" customHeight="1" x14ac:dyDescent="0.25">
      <c r="C910" s="70"/>
      <c r="D910" s="71"/>
      <c r="E910" s="72"/>
      <c r="F910" s="73"/>
    </row>
    <row r="911" spans="3:6" ht="13.5" customHeight="1" x14ac:dyDescent="0.25">
      <c r="C911" s="70"/>
      <c r="D911" s="71"/>
      <c r="E911" s="72"/>
      <c r="F911" s="73"/>
    </row>
    <row r="912" spans="3:6" ht="13.5" customHeight="1" x14ac:dyDescent="0.25">
      <c r="C912" s="70"/>
      <c r="D912" s="71"/>
      <c r="E912" s="72"/>
      <c r="F912" s="73"/>
    </row>
    <row r="913" spans="3:6" ht="13.5" customHeight="1" x14ac:dyDescent="0.25">
      <c r="C913" s="70"/>
      <c r="D913" s="71"/>
      <c r="E913" s="72"/>
      <c r="F913" s="73"/>
    </row>
    <row r="914" spans="3:6" ht="13.5" customHeight="1" x14ac:dyDescent="0.25">
      <c r="C914" s="70"/>
      <c r="D914" s="71"/>
      <c r="E914" s="72"/>
      <c r="F914" s="73"/>
    </row>
    <row r="915" spans="3:6" ht="13.5" customHeight="1" x14ac:dyDescent="0.25">
      <c r="C915" s="70"/>
      <c r="D915" s="71"/>
      <c r="E915" s="72"/>
      <c r="F915" s="73"/>
    </row>
    <row r="916" spans="3:6" ht="13.5" customHeight="1" x14ac:dyDescent="0.25">
      <c r="C916" s="70"/>
      <c r="D916" s="71"/>
      <c r="E916" s="72"/>
      <c r="F916" s="73"/>
    </row>
    <row r="917" spans="3:6" ht="13.5" customHeight="1" x14ac:dyDescent="0.25">
      <c r="C917" s="70"/>
      <c r="D917" s="71"/>
      <c r="E917" s="72"/>
      <c r="F917" s="73"/>
    </row>
    <row r="918" spans="3:6" ht="13.5" customHeight="1" x14ac:dyDescent="0.25">
      <c r="C918" s="70"/>
      <c r="D918" s="71"/>
      <c r="E918" s="72"/>
      <c r="F918" s="73"/>
    </row>
    <row r="919" spans="3:6" ht="13.5" customHeight="1" x14ac:dyDescent="0.25">
      <c r="C919" s="70"/>
      <c r="D919" s="71"/>
      <c r="E919" s="72"/>
      <c r="F919" s="73"/>
    </row>
    <row r="920" spans="3:6" ht="13.5" customHeight="1" x14ac:dyDescent="0.25">
      <c r="C920" s="70"/>
      <c r="D920" s="71"/>
      <c r="E920" s="72"/>
      <c r="F920" s="73"/>
    </row>
    <row r="921" spans="3:6" ht="13.5" customHeight="1" x14ac:dyDescent="0.25">
      <c r="C921" s="70"/>
      <c r="D921" s="71"/>
      <c r="E921" s="72"/>
      <c r="F921" s="73"/>
    </row>
    <row r="922" spans="3:6" ht="13.5" customHeight="1" x14ac:dyDescent="0.25">
      <c r="C922" s="70"/>
      <c r="D922" s="71"/>
      <c r="E922" s="72"/>
      <c r="F922" s="73"/>
    </row>
    <row r="923" spans="3:6" ht="13.5" customHeight="1" x14ac:dyDescent="0.25">
      <c r="C923" s="70"/>
      <c r="D923" s="71"/>
      <c r="E923" s="72"/>
      <c r="F923" s="73"/>
    </row>
    <row r="924" spans="3:6" ht="13.5" customHeight="1" x14ac:dyDescent="0.25">
      <c r="C924" s="70"/>
      <c r="D924" s="71"/>
      <c r="E924" s="72"/>
      <c r="F924" s="73"/>
    </row>
    <row r="925" spans="3:6" ht="13.5" customHeight="1" x14ac:dyDescent="0.25">
      <c r="C925" s="70"/>
      <c r="D925" s="71"/>
      <c r="E925" s="72"/>
      <c r="F925" s="73"/>
    </row>
    <row r="926" spans="3:6" ht="13.5" customHeight="1" x14ac:dyDescent="0.25">
      <c r="C926" s="70"/>
      <c r="D926" s="71"/>
      <c r="E926" s="72"/>
      <c r="F926" s="73"/>
    </row>
    <row r="927" spans="3:6" ht="13.5" customHeight="1" x14ac:dyDescent="0.25">
      <c r="C927" s="70"/>
      <c r="D927" s="71"/>
      <c r="E927" s="72"/>
      <c r="F927" s="73"/>
    </row>
    <row r="928" spans="3:6" ht="13.5" customHeight="1" x14ac:dyDescent="0.25">
      <c r="C928" s="70"/>
      <c r="D928" s="71"/>
      <c r="E928" s="72"/>
      <c r="F928" s="73"/>
    </row>
    <row r="929" spans="3:6" ht="13.5" customHeight="1" x14ac:dyDescent="0.25">
      <c r="C929" s="70"/>
      <c r="D929" s="71"/>
      <c r="E929" s="72"/>
      <c r="F929" s="73"/>
    </row>
    <row r="930" spans="3:6" ht="13.5" customHeight="1" x14ac:dyDescent="0.25">
      <c r="C930" s="70"/>
      <c r="D930" s="71"/>
      <c r="E930" s="72"/>
      <c r="F930" s="73"/>
    </row>
    <row r="931" spans="3:6" ht="13.5" customHeight="1" x14ac:dyDescent="0.25">
      <c r="C931" s="70"/>
      <c r="D931" s="71"/>
      <c r="E931" s="72"/>
      <c r="F931" s="73"/>
    </row>
    <row r="932" spans="3:6" ht="13.5" customHeight="1" x14ac:dyDescent="0.25">
      <c r="C932" s="70"/>
      <c r="D932" s="71"/>
      <c r="E932" s="72"/>
      <c r="F932" s="73"/>
    </row>
    <row r="933" spans="3:6" ht="13.5" customHeight="1" x14ac:dyDescent="0.25">
      <c r="C933" s="70"/>
      <c r="D933" s="71"/>
      <c r="E933" s="72"/>
      <c r="F933" s="73"/>
    </row>
    <row r="934" spans="3:6" ht="13.5" customHeight="1" x14ac:dyDescent="0.25">
      <c r="C934" s="70"/>
      <c r="D934" s="71"/>
      <c r="E934" s="72"/>
      <c r="F934" s="73"/>
    </row>
    <row r="935" spans="3:6" ht="13.5" customHeight="1" x14ac:dyDescent="0.25">
      <c r="C935" s="70"/>
      <c r="D935" s="71"/>
      <c r="E935" s="72"/>
      <c r="F935" s="73"/>
    </row>
    <row r="936" spans="3:6" ht="13.5" customHeight="1" x14ac:dyDescent="0.25">
      <c r="C936" s="70"/>
      <c r="D936" s="71"/>
      <c r="E936" s="72"/>
      <c r="F936" s="73"/>
    </row>
    <row r="937" spans="3:6" ht="13.5" customHeight="1" x14ac:dyDescent="0.25">
      <c r="C937" s="70"/>
      <c r="D937" s="71"/>
      <c r="E937" s="72"/>
      <c r="F937" s="73"/>
    </row>
    <row r="938" spans="3:6" ht="13.5" customHeight="1" x14ac:dyDescent="0.25">
      <c r="C938" s="70"/>
      <c r="D938" s="71"/>
      <c r="E938" s="72"/>
      <c r="F938" s="73"/>
    </row>
    <row r="939" spans="3:6" ht="13.5" customHeight="1" x14ac:dyDescent="0.25">
      <c r="C939" s="70"/>
      <c r="D939" s="71"/>
      <c r="E939" s="72"/>
      <c r="F939" s="73"/>
    </row>
    <row r="940" spans="3:6" ht="13.5" customHeight="1" x14ac:dyDescent="0.25">
      <c r="C940" s="70"/>
      <c r="D940" s="71"/>
      <c r="E940" s="72"/>
      <c r="F940" s="73"/>
    </row>
    <row r="941" spans="3:6" ht="13.5" customHeight="1" x14ac:dyDescent="0.25">
      <c r="C941" s="70"/>
      <c r="D941" s="71"/>
      <c r="E941" s="72"/>
      <c r="F941" s="73"/>
    </row>
    <row r="942" spans="3:6" ht="13.5" customHeight="1" x14ac:dyDescent="0.25">
      <c r="C942" s="70"/>
      <c r="D942" s="71"/>
      <c r="E942" s="72"/>
      <c r="F942" s="73"/>
    </row>
    <row r="943" spans="3:6" ht="13.5" customHeight="1" x14ac:dyDescent="0.25">
      <c r="C943" s="70"/>
      <c r="D943" s="71"/>
      <c r="E943" s="72"/>
      <c r="F943" s="73"/>
    </row>
    <row r="944" spans="3:6" ht="13.5" customHeight="1" x14ac:dyDescent="0.25">
      <c r="C944" s="70"/>
      <c r="D944" s="71"/>
      <c r="E944" s="72"/>
      <c r="F944" s="73"/>
    </row>
    <row r="945" spans="3:6" ht="13.5" customHeight="1" x14ac:dyDescent="0.25">
      <c r="C945" s="70"/>
      <c r="D945" s="71"/>
      <c r="E945" s="72"/>
      <c r="F945" s="73"/>
    </row>
    <row r="946" spans="3:6" ht="13.5" customHeight="1" x14ac:dyDescent="0.25">
      <c r="C946" s="70"/>
      <c r="D946" s="71"/>
      <c r="E946" s="72"/>
      <c r="F946" s="73"/>
    </row>
    <row r="947" spans="3:6" ht="13.5" customHeight="1" x14ac:dyDescent="0.25">
      <c r="C947" s="70"/>
      <c r="D947" s="71"/>
      <c r="E947" s="72"/>
      <c r="F947" s="73"/>
    </row>
    <row r="948" spans="3:6" ht="13.5" customHeight="1" x14ac:dyDescent="0.25">
      <c r="C948" s="70"/>
      <c r="D948" s="71"/>
      <c r="E948" s="72"/>
      <c r="F948" s="73"/>
    </row>
    <row r="949" spans="3:6" ht="13.5" customHeight="1" x14ac:dyDescent="0.25">
      <c r="C949" s="70"/>
      <c r="D949" s="71"/>
      <c r="E949" s="72"/>
      <c r="F949" s="73"/>
    </row>
    <row r="950" spans="3:6" ht="13.5" customHeight="1" x14ac:dyDescent="0.25">
      <c r="C950" s="70"/>
      <c r="D950" s="71"/>
      <c r="E950" s="72"/>
      <c r="F950" s="73"/>
    </row>
    <row r="951" spans="3:6" ht="13.5" customHeight="1" x14ac:dyDescent="0.25">
      <c r="C951" s="70"/>
      <c r="D951" s="71"/>
      <c r="E951" s="72"/>
      <c r="F951" s="73"/>
    </row>
    <row r="952" spans="3:6" ht="13.5" customHeight="1" x14ac:dyDescent="0.25">
      <c r="C952" s="70"/>
      <c r="D952" s="71"/>
      <c r="E952" s="72"/>
      <c r="F952" s="73"/>
    </row>
    <row r="953" spans="3:6" ht="13.5" customHeight="1" x14ac:dyDescent="0.25">
      <c r="C953" s="70"/>
      <c r="D953" s="71"/>
      <c r="E953" s="72"/>
      <c r="F953" s="73"/>
    </row>
    <row r="954" spans="3:6" ht="13.5" customHeight="1" x14ac:dyDescent="0.25">
      <c r="C954" s="70"/>
      <c r="D954" s="71"/>
      <c r="E954" s="72"/>
      <c r="F954" s="73"/>
    </row>
    <row r="955" spans="3:6" ht="13.5" customHeight="1" x14ac:dyDescent="0.25">
      <c r="C955" s="70"/>
      <c r="D955" s="71"/>
      <c r="E955" s="72"/>
      <c r="F955" s="73"/>
    </row>
    <row r="956" spans="3:6" ht="13.5" customHeight="1" x14ac:dyDescent="0.25">
      <c r="C956" s="70"/>
      <c r="D956" s="71"/>
      <c r="E956" s="72"/>
      <c r="F956" s="73"/>
    </row>
    <row r="957" spans="3:6" ht="13.5" customHeight="1" x14ac:dyDescent="0.25">
      <c r="C957" s="70"/>
      <c r="D957" s="71"/>
      <c r="E957" s="72"/>
      <c r="F957" s="73"/>
    </row>
    <row r="958" spans="3:6" ht="13.5" customHeight="1" x14ac:dyDescent="0.25">
      <c r="C958" s="70"/>
      <c r="D958" s="71"/>
      <c r="E958" s="72"/>
      <c r="F958" s="73"/>
    </row>
    <row r="959" spans="3:6" ht="13.5" customHeight="1" x14ac:dyDescent="0.25">
      <c r="C959" s="70"/>
      <c r="D959" s="71"/>
      <c r="E959" s="72"/>
      <c r="F959" s="73"/>
    </row>
    <row r="960" spans="3:6" ht="13.5" customHeight="1" x14ac:dyDescent="0.25">
      <c r="C960" s="70"/>
      <c r="D960" s="71"/>
      <c r="E960" s="72"/>
      <c r="F960" s="73"/>
    </row>
    <row r="961" spans="3:6" ht="13.5" customHeight="1" x14ac:dyDescent="0.25">
      <c r="C961" s="70"/>
      <c r="D961" s="71"/>
      <c r="E961" s="72"/>
      <c r="F961" s="73"/>
    </row>
    <row r="962" spans="3:6" ht="13.5" customHeight="1" x14ac:dyDescent="0.25">
      <c r="C962" s="70"/>
      <c r="D962" s="71"/>
      <c r="E962" s="72"/>
      <c r="F962" s="73"/>
    </row>
    <row r="963" spans="3:6" ht="13.5" customHeight="1" x14ac:dyDescent="0.25">
      <c r="C963" s="70"/>
      <c r="D963" s="71"/>
      <c r="E963" s="72"/>
      <c r="F963" s="73"/>
    </row>
    <row r="964" spans="3:6" ht="13.5" customHeight="1" x14ac:dyDescent="0.25">
      <c r="C964" s="70"/>
      <c r="D964" s="71"/>
      <c r="E964" s="72"/>
      <c r="F964" s="73"/>
    </row>
    <row r="965" spans="3:6" ht="13.5" customHeight="1" x14ac:dyDescent="0.25">
      <c r="C965" s="70"/>
      <c r="D965" s="71"/>
      <c r="E965" s="72"/>
      <c r="F965" s="73"/>
    </row>
    <row r="966" spans="3:6" ht="13.5" customHeight="1" x14ac:dyDescent="0.25">
      <c r="C966" s="70"/>
      <c r="D966" s="71"/>
      <c r="E966" s="72"/>
      <c r="F966" s="73"/>
    </row>
    <row r="967" spans="3:6" ht="13.5" customHeight="1" x14ac:dyDescent="0.25">
      <c r="C967" s="70"/>
      <c r="D967" s="71"/>
      <c r="E967" s="72"/>
      <c r="F967" s="73"/>
    </row>
    <row r="968" spans="3:6" ht="13.5" customHeight="1" x14ac:dyDescent="0.25">
      <c r="C968" s="70"/>
      <c r="D968" s="71"/>
      <c r="E968" s="72"/>
      <c r="F968" s="73"/>
    </row>
    <row r="969" spans="3:6" ht="13.5" customHeight="1" x14ac:dyDescent="0.25">
      <c r="C969" s="70"/>
      <c r="D969" s="71"/>
      <c r="E969" s="72"/>
      <c r="F969" s="73"/>
    </row>
    <row r="970" spans="3:6" ht="13.5" customHeight="1" x14ac:dyDescent="0.25">
      <c r="C970" s="70"/>
      <c r="D970" s="71"/>
      <c r="E970" s="72"/>
      <c r="F970" s="73"/>
    </row>
    <row r="971" spans="3:6" ht="13.5" customHeight="1" x14ac:dyDescent="0.25">
      <c r="C971" s="70"/>
      <c r="D971" s="71"/>
      <c r="E971" s="72"/>
      <c r="F971" s="73"/>
    </row>
    <row r="972" spans="3:6" ht="13.5" customHeight="1" x14ac:dyDescent="0.25">
      <c r="C972" s="70"/>
      <c r="D972" s="71"/>
      <c r="E972" s="72"/>
      <c r="F972" s="73"/>
    </row>
    <row r="973" spans="3:6" ht="13.5" customHeight="1" x14ac:dyDescent="0.25">
      <c r="C973" s="70"/>
      <c r="D973" s="71"/>
      <c r="E973" s="72"/>
      <c r="F973" s="73"/>
    </row>
    <row r="974" spans="3:6" ht="13.5" customHeight="1" x14ac:dyDescent="0.25">
      <c r="C974" s="70"/>
      <c r="D974" s="71"/>
      <c r="E974" s="72"/>
      <c r="F974" s="73"/>
    </row>
    <row r="975" spans="3:6" ht="13.5" customHeight="1" x14ac:dyDescent="0.25">
      <c r="C975" s="70"/>
      <c r="D975" s="71"/>
      <c r="E975" s="72"/>
      <c r="F975" s="73"/>
    </row>
    <row r="976" spans="3:6" ht="13.5" customHeight="1" x14ac:dyDescent="0.25">
      <c r="C976" s="70"/>
      <c r="D976" s="71"/>
      <c r="E976" s="72"/>
      <c r="F976" s="73"/>
    </row>
    <row r="977" spans="3:6" ht="13.5" customHeight="1" x14ac:dyDescent="0.25">
      <c r="C977" s="70"/>
      <c r="D977" s="71"/>
      <c r="E977" s="72"/>
      <c r="F977" s="73"/>
    </row>
    <row r="978" spans="3:6" ht="13.5" customHeight="1" x14ac:dyDescent="0.25">
      <c r="C978" s="70"/>
      <c r="D978" s="71"/>
      <c r="E978" s="72"/>
      <c r="F978" s="73"/>
    </row>
    <row r="979" spans="3:6" ht="13.5" customHeight="1" x14ac:dyDescent="0.25">
      <c r="C979" s="70"/>
      <c r="D979" s="71"/>
      <c r="E979" s="72"/>
      <c r="F979" s="73"/>
    </row>
    <row r="980" spans="3:6" ht="13.5" customHeight="1" x14ac:dyDescent="0.25">
      <c r="C980" s="70"/>
      <c r="D980" s="71"/>
      <c r="E980" s="72"/>
      <c r="F980" s="73"/>
    </row>
    <row r="981" spans="3:6" ht="13.5" customHeight="1" x14ac:dyDescent="0.25">
      <c r="C981" s="70"/>
      <c r="D981" s="71"/>
      <c r="E981" s="72"/>
      <c r="F981" s="73"/>
    </row>
    <row r="982" spans="3:6" ht="13.5" customHeight="1" x14ac:dyDescent="0.25">
      <c r="C982" s="70"/>
      <c r="D982" s="71"/>
      <c r="E982" s="72"/>
      <c r="F982" s="73"/>
    </row>
    <row r="983" spans="3:6" ht="13.5" customHeight="1" x14ac:dyDescent="0.25">
      <c r="C983" s="70"/>
      <c r="D983" s="71"/>
      <c r="E983" s="72"/>
      <c r="F983" s="73"/>
    </row>
    <row r="984" spans="3:6" ht="13.5" customHeight="1" x14ac:dyDescent="0.25">
      <c r="C984" s="70"/>
      <c r="D984" s="71"/>
      <c r="E984" s="72"/>
      <c r="F984" s="73"/>
    </row>
    <row r="985" spans="3:6" ht="13.5" customHeight="1" x14ac:dyDescent="0.25">
      <c r="C985" s="70"/>
      <c r="D985" s="71"/>
      <c r="E985" s="72"/>
      <c r="F985" s="73"/>
    </row>
    <row r="986" spans="3:6" ht="13.5" customHeight="1" x14ac:dyDescent="0.25">
      <c r="C986" s="70"/>
      <c r="D986" s="71"/>
      <c r="E986" s="72"/>
      <c r="F986" s="73"/>
    </row>
    <row r="987" spans="3:6" ht="13.5" customHeight="1" x14ac:dyDescent="0.25">
      <c r="C987" s="70"/>
      <c r="D987" s="71"/>
      <c r="E987" s="72"/>
      <c r="F987" s="73"/>
    </row>
    <row r="988" spans="3:6" ht="13.5" customHeight="1" x14ac:dyDescent="0.25">
      <c r="C988" s="70"/>
      <c r="D988" s="71"/>
      <c r="E988" s="72"/>
      <c r="F988" s="73"/>
    </row>
    <row r="989" spans="3:6" ht="13.5" customHeight="1" x14ac:dyDescent="0.25">
      <c r="C989" s="70"/>
      <c r="D989" s="71"/>
      <c r="E989" s="72"/>
      <c r="F989" s="73"/>
    </row>
    <row r="990" spans="3:6" ht="13.5" customHeight="1" x14ac:dyDescent="0.25">
      <c r="C990" s="70"/>
      <c r="D990" s="71"/>
      <c r="E990" s="72"/>
      <c r="F990" s="73"/>
    </row>
    <row r="991" spans="3:6" ht="13.5" customHeight="1" x14ac:dyDescent="0.25">
      <c r="C991" s="70"/>
      <c r="D991" s="71"/>
      <c r="E991" s="72"/>
      <c r="F991" s="73"/>
    </row>
    <row r="992" spans="3:6" ht="13.5" customHeight="1" x14ac:dyDescent="0.25">
      <c r="C992" s="70"/>
      <c r="D992" s="71"/>
      <c r="E992" s="72"/>
      <c r="F992" s="73"/>
    </row>
    <row r="993" spans="3:6" ht="13.5" customHeight="1" x14ac:dyDescent="0.25">
      <c r="C993" s="70"/>
      <c r="D993" s="71"/>
      <c r="E993" s="72"/>
      <c r="F993" s="73"/>
    </row>
    <row r="994" spans="3:6" ht="13.5" customHeight="1" x14ac:dyDescent="0.25">
      <c r="C994" s="70"/>
      <c r="D994" s="71"/>
      <c r="E994" s="72"/>
      <c r="F994" s="73"/>
    </row>
    <row r="995" spans="3:6" ht="13.5" customHeight="1" x14ac:dyDescent="0.25">
      <c r="C995" s="70"/>
      <c r="D995" s="71"/>
      <c r="E995" s="72"/>
      <c r="F995" s="73"/>
    </row>
    <row r="996" spans="3:6" ht="13.5" customHeight="1" x14ac:dyDescent="0.25">
      <c r="C996" s="70"/>
      <c r="D996" s="71"/>
      <c r="E996" s="72"/>
      <c r="F996" s="73"/>
    </row>
    <row r="997" spans="3:6" ht="13.5" customHeight="1" x14ac:dyDescent="0.25">
      <c r="C997" s="70"/>
      <c r="D997" s="71"/>
      <c r="E997" s="72"/>
      <c r="F997" s="73"/>
    </row>
    <row r="998" spans="3:6" ht="13.5" customHeight="1" x14ac:dyDescent="0.25">
      <c r="C998" s="70"/>
      <c r="D998" s="71"/>
      <c r="E998" s="72"/>
      <c r="F998" s="73"/>
    </row>
    <row r="999" spans="3:6" ht="13.5" customHeight="1" x14ac:dyDescent="0.25">
      <c r="C999" s="70"/>
      <c r="D999" s="71"/>
      <c r="E999" s="72"/>
      <c r="F999" s="73"/>
    </row>
    <row r="1000" spans="3:6" ht="13.5" customHeight="1" x14ac:dyDescent="0.25">
      <c r="C1000" s="70"/>
      <c r="D1000" s="71"/>
      <c r="E1000" s="72"/>
      <c r="F1000" s="73"/>
    </row>
    <row r="1001" spans="3:6" ht="13.5" customHeight="1" x14ac:dyDescent="0.25">
      <c r="C1001" s="70"/>
      <c r="D1001" s="71"/>
      <c r="E1001" s="72"/>
      <c r="F1001" s="73"/>
    </row>
    <row r="1002" spans="3:6" ht="13.5" customHeight="1" x14ac:dyDescent="0.25">
      <c r="C1002" s="70"/>
      <c r="D1002" s="71"/>
      <c r="E1002" s="72"/>
      <c r="F1002" s="73"/>
    </row>
    <row r="1003" spans="3:6" ht="13.5" customHeight="1" x14ac:dyDescent="0.25">
      <c r="C1003" s="70"/>
      <c r="D1003" s="71"/>
      <c r="E1003" s="72"/>
      <c r="F1003" s="73"/>
    </row>
    <row r="1004" spans="3:6" ht="13.5" customHeight="1" x14ac:dyDescent="0.25">
      <c r="C1004" s="70"/>
      <c r="D1004" s="71"/>
      <c r="E1004" s="72"/>
      <c r="F1004" s="73"/>
    </row>
    <row r="1005" spans="3:6" ht="13.5" customHeight="1" x14ac:dyDescent="0.25">
      <c r="C1005" s="70"/>
      <c r="D1005" s="71"/>
      <c r="E1005" s="72"/>
      <c r="F1005" s="73"/>
    </row>
    <row r="1006" spans="3:6" ht="13.5" customHeight="1" x14ac:dyDescent="0.25">
      <c r="C1006" s="70"/>
      <c r="D1006" s="71"/>
      <c r="E1006" s="72"/>
      <c r="F1006" s="73"/>
    </row>
    <row r="1007" spans="3:6" ht="13.5" customHeight="1" x14ac:dyDescent="0.25">
      <c r="C1007" s="70"/>
      <c r="D1007" s="71"/>
      <c r="E1007" s="72"/>
      <c r="F1007" s="73"/>
    </row>
    <row r="1008" spans="3:6" ht="13.5" customHeight="1" x14ac:dyDescent="0.25">
      <c r="C1008" s="70"/>
      <c r="D1008" s="71"/>
      <c r="E1008" s="72"/>
      <c r="F1008" s="73"/>
    </row>
    <row r="1009" spans="3:6" ht="13.5" customHeight="1" x14ac:dyDescent="0.25">
      <c r="C1009" s="70"/>
      <c r="D1009" s="71"/>
      <c r="E1009" s="72"/>
      <c r="F1009" s="73"/>
    </row>
    <row r="1010" spans="3:6" ht="13.5" customHeight="1" x14ac:dyDescent="0.25">
      <c r="C1010" s="70"/>
      <c r="D1010" s="71"/>
      <c r="E1010" s="72"/>
      <c r="F1010" s="73"/>
    </row>
    <row r="1011" spans="3:6" ht="13.5" customHeight="1" x14ac:dyDescent="0.25">
      <c r="C1011" s="70"/>
      <c r="D1011" s="71"/>
      <c r="E1011" s="72"/>
      <c r="F1011" s="73"/>
    </row>
    <row r="1012" spans="3:6" ht="13.5" customHeight="1" x14ac:dyDescent="0.25">
      <c r="C1012" s="70"/>
      <c r="D1012" s="71"/>
      <c r="E1012" s="72"/>
      <c r="F1012" s="73"/>
    </row>
    <row r="1013" spans="3:6" ht="13.5" customHeight="1" x14ac:dyDescent="0.25">
      <c r="C1013" s="70"/>
      <c r="D1013" s="71"/>
      <c r="E1013" s="72"/>
      <c r="F1013" s="73"/>
    </row>
    <row r="1014" spans="3:6" ht="13.5" customHeight="1" x14ac:dyDescent="0.25">
      <c r="C1014" s="70"/>
      <c r="D1014" s="71"/>
      <c r="E1014" s="72"/>
      <c r="F1014" s="73"/>
    </row>
    <row r="1015" spans="3:6" ht="13.5" customHeight="1" x14ac:dyDescent="0.25">
      <c r="C1015" s="70"/>
      <c r="D1015" s="71"/>
      <c r="E1015" s="72"/>
      <c r="F1015" s="73"/>
    </row>
    <row r="1016" spans="3:6" ht="13.5" customHeight="1" x14ac:dyDescent="0.25">
      <c r="C1016" s="70"/>
      <c r="D1016" s="71"/>
      <c r="E1016" s="72"/>
      <c r="F1016" s="73"/>
    </row>
    <row r="1017" spans="3:6" ht="13.5" customHeight="1" x14ac:dyDescent="0.25">
      <c r="C1017" s="70"/>
      <c r="D1017" s="71"/>
      <c r="E1017" s="72"/>
      <c r="F1017" s="73"/>
    </row>
    <row r="1018" spans="3:6" ht="13.5" customHeight="1" x14ac:dyDescent="0.25">
      <c r="C1018" s="70"/>
      <c r="D1018" s="71"/>
      <c r="E1018" s="72"/>
      <c r="F1018" s="73"/>
    </row>
    <row r="1019" spans="3:6" ht="13.5" customHeight="1" x14ac:dyDescent="0.25">
      <c r="C1019" s="70"/>
      <c r="D1019" s="71"/>
      <c r="E1019" s="72"/>
      <c r="F1019" s="73"/>
    </row>
    <row r="1020" spans="3:6" ht="13.5" customHeight="1" x14ac:dyDescent="0.25">
      <c r="C1020" s="70"/>
      <c r="D1020" s="71"/>
      <c r="E1020" s="72"/>
      <c r="F1020" s="73"/>
    </row>
    <row r="1021" spans="3:6" ht="13.5" customHeight="1" x14ac:dyDescent="0.25">
      <c r="C1021" s="70"/>
      <c r="D1021" s="71"/>
      <c r="E1021" s="72"/>
      <c r="F1021" s="73"/>
    </row>
    <row r="1022" spans="3:6" ht="13.5" customHeight="1" x14ac:dyDescent="0.25">
      <c r="C1022" s="70"/>
      <c r="D1022" s="71"/>
      <c r="E1022" s="72"/>
      <c r="F1022" s="73"/>
    </row>
    <row r="1023" spans="3:6" ht="13.5" customHeight="1" x14ac:dyDescent="0.25">
      <c r="C1023" s="70"/>
      <c r="D1023" s="71"/>
      <c r="E1023" s="72"/>
      <c r="F1023" s="73"/>
    </row>
    <row r="1024" spans="3:6" ht="13.5" customHeight="1" x14ac:dyDescent="0.25">
      <c r="C1024" s="70"/>
      <c r="D1024" s="71"/>
      <c r="E1024" s="72"/>
      <c r="F1024" s="73"/>
    </row>
    <row r="1025" spans="3:6" ht="13.5" customHeight="1" x14ac:dyDescent="0.25">
      <c r="C1025" s="70"/>
      <c r="D1025" s="71"/>
      <c r="E1025" s="72"/>
      <c r="F1025" s="73"/>
    </row>
    <row r="1026" spans="3:6" ht="13.5" customHeight="1" x14ac:dyDescent="0.25">
      <c r="C1026" s="70"/>
      <c r="D1026" s="71"/>
      <c r="E1026" s="72"/>
      <c r="F1026" s="73"/>
    </row>
    <row r="1027" spans="3:6" ht="13.5" customHeight="1" x14ac:dyDescent="0.25">
      <c r="C1027" s="70"/>
      <c r="D1027" s="71"/>
      <c r="E1027" s="72"/>
      <c r="F1027" s="73"/>
    </row>
    <row r="1028" spans="3:6" ht="13.5" customHeight="1" x14ac:dyDescent="0.25">
      <c r="C1028" s="70"/>
      <c r="D1028" s="71"/>
      <c r="E1028" s="72"/>
      <c r="F1028" s="73"/>
    </row>
    <row r="1029" spans="3:6" ht="13.5" customHeight="1" x14ac:dyDescent="0.25">
      <c r="C1029" s="70"/>
      <c r="D1029" s="71"/>
      <c r="E1029" s="72"/>
      <c r="F1029" s="73"/>
    </row>
    <row r="1030" spans="3:6" ht="13.5" customHeight="1" x14ac:dyDescent="0.25">
      <c r="C1030" s="70"/>
      <c r="D1030" s="71"/>
      <c r="E1030" s="72"/>
      <c r="F1030" s="73"/>
    </row>
    <row r="1031" spans="3:6" ht="13.5" customHeight="1" x14ac:dyDescent="0.25">
      <c r="C1031" s="70"/>
      <c r="D1031" s="71"/>
      <c r="E1031" s="72"/>
      <c r="F1031" s="73"/>
    </row>
    <row r="1032" spans="3:6" ht="13.5" customHeight="1" x14ac:dyDescent="0.25">
      <c r="C1032" s="70"/>
      <c r="D1032" s="71"/>
      <c r="E1032" s="72"/>
      <c r="F1032" s="73"/>
    </row>
    <row r="1033" spans="3:6" ht="13.5" customHeight="1" x14ac:dyDescent="0.25">
      <c r="C1033" s="70"/>
      <c r="D1033" s="71"/>
      <c r="E1033" s="72"/>
      <c r="F1033" s="73"/>
    </row>
    <row r="1034" spans="3:6" ht="13.5" customHeight="1" x14ac:dyDescent="0.25">
      <c r="C1034" s="70"/>
      <c r="D1034" s="71"/>
      <c r="E1034" s="72"/>
      <c r="F1034" s="73"/>
    </row>
    <row r="1035" spans="3:6" ht="13.5" customHeight="1" x14ac:dyDescent="0.25">
      <c r="C1035" s="70"/>
      <c r="D1035" s="71"/>
      <c r="E1035" s="72"/>
      <c r="F1035" s="73"/>
    </row>
    <row r="1036" spans="3:6" ht="13.5" customHeight="1" x14ac:dyDescent="0.25">
      <c r="C1036" s="70"/>
      <c r="D1036" s="71"/>
      <c r="E1036" s="72"/>
      <c r="F1036" s="73"/>
    </row>
    <row r="1037" spans="3:6" ht="13.5" customHeight="1" x14ac:dyDescent="0.25">
      <c r="C1037" s="70"/>
      <c r="D1037" s="71"/>
      <c r="E1037" s="72"/>
      <c r="F1037" s="73"/>
    </row>
    <row r="1038" spans="3:6" ht="13.5" customHeight="1" x14ac:dyDescent="0.25">
      <c r="C1038" s="70"/>
      <c r="D1038" s="71"/>
      <c r="E1038" s="72"/>
      <c r="F1038" s="73"/>
    </row>
    <row r="1039" spans="3:6" ht="13.5" customHeight="1" x14ac:dyDescent="0.25">
      <c r="C1039" s="70"/>
      <c r="D1039" s="71"/>
      <c r="E1039" s="72"/>
      <c r="F1039" s="73"/>
    </row>
    <row r="1040" spans="3:6" ht="13.5" customHeight="1" x14ac:dyDescent="0.25">
      <c r="C1040" s="70"/>
      <c r="D1040" s="71"/>
      <c r="E1040" s="72"/>
      <c r="F1040" s="73"/>
    </row>
    <row r="1041" spans="3:6" ht="13.5" customHeight="1" x14ac:dyDescent="0.25">
      <c r="C1041" s="70"/>
      <c r="D1041" s="71"/>
      <c r="E1041" s="72"/>
      <c r="F1041" s="73"/>
    </row>
    <row r="1042" spans="3:6" ht="13.5" customHeight="1" x14ac:dyDescent="0.25">
      <c r="C1042" s="70"/>
      <c r="D1042" s="71"/>
      <c r="E1042" s="72"/>
      <c r="F1042" s="73"/>
    </row>
    <row r="1043" spans="3:6" ht="13.5" customHeight="1" x14ac:dyDescent="0.25">
      <c r="C1043" s="70"/>
      <c r="D1043" s="71"/>
      <c r="E1043" s="72"/>
      <c r="F1043" s="73"/>
    </row>
    <row r="1044" spans="3:6" ht="13.5" customHeight="1" x14ac:dyDescent="0.25">
      <c r="C1044" s="70"/>
      <c r="D1044" s="71"/>
      <c r="E1044" s="72"/>
      <c r="F1044" s="73"/>
    </row>
    <row r="1045" spans="3:6" ht="13.5" customHeight="1" x14ac:dyDescent="0.25">
      <c r="C1045" s="70"/>
      <c r="D1045" s="71"/>
      <c r="E1045" s="72"/>
      <c r="F1045" s="73"/>
    </row>
  </sheetData>
  <mergeCells count="123">
    <mergeCell ref="B8:C8"/>
    <mergeCell ref="D8:E8"/>
    <mergeCell ref="B9:C9"/>
    <mergeCell ref="D9:E9"/>
    <mergeCell ref="B10:C10"/>
    <mergeCell ref="D10:E10"/>
    <mergeCell ref="A2:E2"/>
    <mergeCell ref="A3:E3"/>
    <mergeCell ref="A4:E4"/>
    <mergeCell ref="A5:E5"/>
    <mergeCell ref="A6:E6"/>
    <mergeCell ref="B7:C7"/>
    <mergeCell ref="D7:E7"/>
    <mergeCell ref="A15:E15"/>
    <mergeCell ref="B16:C16"/>
    <mergeCell ref="D16:E16"/>
    <mergeCell ref="B17:C17"/>
    <mergeCell ref="D17:E17"/>
    <mergeCell ref="B18:C18"/>
    <mergeCell ref="D18:E18"/>
    <mergeCell ref="A11:E11"/>
    <mergeCell ref="B12:C12"/>
    <mergeCell ref="D12:E12"/>
    <mergeCell ref="B13:C13"/>
    <mergeCell ref="D13:E13"/>
    <mergeCell ref="A14:E14"/>
    <mergeCell ref="B23:C23"/>
    <mergeCell ref="B24:C24"/>
    <mergeCell ref="B25:C25"/>
    <mergeCell ref="B26:C26"/>
    <mergeCell ref="B27:C27"/>
    <mergeCell ref="B28:C28"/>
    <mergeCell ref="B19:C19"/>
    <mergeCell ref="D19:E19"/>
    <mergeCell ref="B20:C20"/>
    <mergeCell ref="D20:E20"/>
    <mergeCell ref="A21:E21"/>
    <mergeCell ref="B22:C22"/>
    <mergeCell ref="A36:C36"/>
    <mergeCell ref="B37:C37"/>
    <mergeCell ref="B38:C38"/>
    <mergeCell ref="B39:C39"/>
    <mergeCell ref="B40:C40"/>
    <mergeCell ref="B41:C41"/>
    <mergeCell ref="A29:D29"/>
    <mergeCell ref="A30:E30"/>
    <mergeCell ref="A31:C31"/>
    <mergeCell ref="B32:C32"/>
    <mergeCell ref="B33:C33"/>
    <mergeCell ref="A34:C34"/>
    <mergeCell ref="B48:D48"/>
    <mergeCell ref="B49:D49"/>
    <mergeCell ref="B50:D50"/>
    <mergeCell ref="B51:D51"/>
    <mergeCell ref="F51:F52"/>
    <mergeCell ref="B52:D52"/>
    <mergeCell ref="B42:C42"/>
    <mergeCell ref="B43:C43"/>
    <mergeCell ref="B44:C44"/>
    <mergeCell ref="A45:C45"/>
    <mergeCell ref="A46:C46"/>
    <mergeCell ref="F46:F47"/>
    <mergeCell ref="B47:D47"/>
    <mergeCell ref="B59:D59"/>
    <mergeCell ref="A61:E61"/>
    <mergeCell ref="B62:C62"/>
    <mergeCell ref="B63:C63"/>
    <mergeCell ref="B64:C64"/>
    <mergeCell ref="B65:C65"/>
    <mergeCell ref="A53:D53"/>
    <mergeCell ref="A54:E54"/>
    <mergeCell ref="A55:D55"/>
    <mergeCell ref="B56:D56"/>
    <mergeCell ref="B57:D57"/>
    <mergeCell ref="B58:D58"/>
    <mergeCell ref="B73:C73"/>
    <mergeCell ref="B74:C74"/>
    <mergeCell ref="B75:C75"/>
    <mergeCell ref="B76:C76"/>
    <mergeCell ref="B77:C77"/>
    <mergeCell ref="A78:C78"/>
    <mergeCell ref="B66:C66"/>
    <mergeCell ref="B67:C67"/>
    <mergeCell ref="A68:C68"/>
    <mergeCell ref="A70:E70"/>
    <mergeCell ref="B71:C71"/>
    <mergeCell ref="B72:C72"/>
    <mergeCell ref="B86:D86"/>
    <mergeCell ref="B87:D87"/>
    <mergeCell ref="A89:E89"/>
    <mergeCell ref="B90:D90"/>
    <mergeCell ref="B91:D91"/>
    <mergeCell ref="F91:I92"/>
    <mergeCell ref="B92:D92"/>
    <mergeCell ref="B79:C79"/>
    <mergeCell ref="B80:C80"/>
    <mergeCell ref="A81:C81"/>
    <mergeCell ref="A83:E83"/>
    <mergeCell ref="A84:D84"/>
    <mergeCell ref="B85:D85"/>
    <mergeCell ref="A101:A104"/>
    <mergeCell ref="B101:C101"/>
    <mergeCell ref="B102:C102"/>
    <mergeCell ref="B103:C103"/>
    <mergeCell ref="B104:C104"/>
    <mergeCell ref="A106:C106"/>
    <mergeCell ref="B94:D94"/>
    <mergeCell ref="A95:D95"/>
    <mergeCell ref="A97:E97"/>
    <mergeCell ref="B98:C98"/>
    <mergeCell ref="B99:C99"/>
    <mergeCell ref="B100:C100"/>
    <mergeCell ref="B113:D113"/>
    <mergeCell ref="A114:D114"/>
    <mergeCell ref="B115:D115"/>
    <mergeCell ref="A116:D116"/>
    <mergeCell ref="A117:D117"/>
    <mergeCell ref="A107:E107"/>
    <mergeCell ref="B108:D108"/>
    <mergeCell ref="B109:D109"/>
    <mergeCell ref="B110:D110"/>
    <mergeCell ref="B111:D111"/>
    <mergeCell ref="B112:D112"/>
  </mergeCells>
  <printOptions horizontalCentered="1"/>
  <pageMargins left="0" right="0" top="1.96875" bottom="0.98402777777777795" header="0.511811023622047" footer="0.511811023622047"/>
  <pageSetup paperSize="9" scale="90" orientation="portrait" horizontalDpi="300" verticalDpi="300" r:id="rId1"/>
  <rowBreaks count="2" manualBreakCount="2">
    <brk id="45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7</vt:i4>
      </vt:variant>
    </vt:vector>
  </HeadingPairs>
  <TitlesOfParts>
    <vt:vector size="15" baseType="lpstr">
      <vt:lpstr>Modelo</vt:lpstr>
      <vt:lpstr>RESUMO</vt:lpstr>
      <vt:lpstr>RIO DE JANEIRO</vt:lpstr>
      <vt:lpstr>DUQUE DE CAXIAS</vt:lpstr>
      <vt:lpstr>NOVA IGUAÇU</vt:lpstr>
      <vt:lpstr>PETROPOLIS</vt:lpstr>
      <vt:lpstr>CABO FRIO</vt:lpstr>
      <vt:lpstr>CAMPOS DOS GOYTACASES</vt:lpstr>
      <vt:lpstr>'CABO FRIO'!Area_de_impressao</vt:lpstr>
      <vt:lpstr>'CAMPOS DOS GOYTACASES'!Area_de_impressao</vt:lpstr>
      <vt:lpstr>'DUQUE DE CAXIAS'!Area_de_impressao</vt:lpstr>
      <vt:lpstr>'NOVA IGUAÇU'!Area_de_impressao</vt:lpstr>
      <vt:lpstr>PETROPOLIS!Area_de_impressao</vt:lpstr>
      <vt:lpstr>RESUMO!Area_de_impressao</vt:lpstr>
      <vt:lpstr>'RIO DE JANEIRO'!Area_de_impressao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Arcangela Silva Casagrande</dc:creator>
  <dc:description/>
  <cp:lastModifiedBy>Ricardo Nunes de Castro</cp:lastModifiedBy>
  <cp:revision>1</cp:revision>
  <cp:lastPrinted>2026-06-24T11:30:38Z</cp:lastPrinted>
  <dcterms:created xsi:type="dcterms:W3CDTF">2018-01-23T19:35:16Z</dcterms:created>
  <dcterms:modified xsi:type="dcterms:W3CDTF">2026-06-24T11:35:48Z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0x0101003F06692BA8267A48B0D4BD8B7E77CF66</vt:lpwstr>
  </property>
  <property fmtid="{D5CDD505-2E9C-101B-9397-08002B2CF9AE}" pid="4" name="MediaServiceImageTags">
    <vt:lpwstr/>
  </property>
  <property fmtid="{D5CDD505-2E9C-101B-9397-08002B2CF9AE}" pid="5" name="TemplateUrl">
    <vt:lpwstr/>
  </property>
  <property fmtid="{D5CDD505-2E9C-101B-9397-08002B2CF9AE}" pid="6" name="TriggerFlowInfo">
    <vt:lpwstr/>
  </property>
  <property fmtid="{D5CDD505-2E9C-101B-9397-08002B2CF9AE}" pid="7" name="_ExtendedDescription">
    <vt:lpwstr/>
  </property>
  <property fmtid="{D5CDD505-2E9C-101B-9397-08002B2CF9AE}" pid="8" name="_SharedFileIndex">
    <vt:lpwstr/>
  </property>
  <property fmtid="{D5CDD505-2E9C-101B-9397-08002B2CF9AE}" pid="9" name="_SourceUrl">
    <vt:lpwstr/>
  </property>
  <property fmtid="{D5CDD505-2E9C-101B-9397-08002B2CF9AE}" pid="10" name="xd_ProgID">
    <vt:lpwstr/>
  </property>
  <property fmtid="{D5CDD505-2E9C-101B-9397-08002B2CF9AE}" pid="11" name="xd_Signature">
    <vt:bool>false</vt:bool>
  </property>
</Properties>
</file>