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LICITAÇÕES_2025\Serviços_Manutenção de Ar Condicionado_2025\"/>
    </mc:Choice>
  </mc:AlternateContent>
  <xr:revisionPtr revIDLastSave="0" documentId="13_ncr:1_{5C755D55-A154-4FEE-850C-F6DF81BDDF8C}" xr6:coauthVersionLast="47" xr6:coauthVersionMax="47" xr10:uidLastSave="{00000000-0000-0000-0000-000000000000}"/>
  <bookViews>
    <workbookView xWindow="-120" yWindow="-120" windowWidth="29040" windowHeight="15840" tabRatio="579" firstSheet="2" activeTab="2" xr2:uid="{00000000-000D-0000-FFFF-FFFF00000000}"/>
  </bookViews>
  <sheets>
    <sheet name="encarregado" sheetId="64" state="hidden" r:id="rId1"/>
    <sheet name="tecnico de manutenção" sheetId="71" state="hidden" r:id="rId2"/>
    <sheet name="mecânico de refrigeração" sheetId="77" r:id="rId3"/>
    <sheet name="Planilha Resumo " sheetId="75" state="hidden" r:id="rId4"/>
  </sheets>
  <definedNames>
    <definedName name="_xlnm.Print_Area" localSheetId="0">encarregado!$A$1:$E$117</definedName>
    <definedName name="_xlnm.Print_Area" localSheetId="2">'mecânico de refrigeração'!$A$1:$E$117</definedName>
  </definedNames>
  <calcPr calcId="181029"/>
</workbook>
</file>

<file path=xl/calcChain.xml><?xml version="1.0" encoding="utf-8"?>
<calcChain xmlns="http://schemas.openxmlformats.org/spreadsheetml/2006/main">
  <c r="E92" i="64" l="1"/>
  <c r="E67" i="64" l="1"/>
  <c r="E94" i="64"/>
  <c r="E76" i="71"/>
  <c r="E75" i="71"/>
  <c r="E74" i="71"/>
  <c r="E73" i="71"/>
  <c r="E72" i="71"/>
  <c r="E58" i="71"/>
  <c r="E56" i="71"/>
  <c r="E48" i="71"/>
  <c r="E47" i="71"/>
  <c r="E33" i="71"/>
  <c r="E32" i="71"/>
  <c r="E78" i="64"/>
  <c r="E40" i="64" s="1"/>
  <c r="E77" i="64"/>
  <c r="E76" i="64"/>
  <c r="E75" i="64"/>
  <c r="E74" i="64"/>
  <c r="E73" i="64"/>
  <c r="E72" i="64"/>
  <c r="E68" i="64"/>
  <c r="E66" i="64"/>
  <c r="E65" i="64"/>
  <c r="E64" i="64"/>
  <c r="E63" i="64"/>
  <c r="E62" i="64"/>
  <c r="E53" i="64"/>
  <c r="E48" i="64"/>
  <c r="E47" i="64"/>
  <c r="E33" i="64"/>
  <c r="E32" i="64"/>
  <c r="E78" i="71" l="1"/>
  <c r="E39" i="64"/>
  <c r="E37" i="64"/>
  <c r="E34" i="64"/>
  <c r="G32" i="75"/>
  <c r="D66" i="71"/>
  <c r="D66" i="64"/>
  <c r="E93" i="71"/>
  <c r="E92" i="71" l="1"/>
  <c r="E94" i="71" l="1"/>
  <c r="E91" i="71"/>
  <c r="E91" i="64"/>
  <c r="E95" i="64" s="1"/>
  <c r="E113" i="64" s="1"/>
  <c r="E23" i="64"/>
  <c r="D78" i="64"/>
  <c r="E95" i="71" l="1"/>
  <c r="E113" i="71" s="1"/>
  <c r="E23" i="71" l="1"/>
  <c r="E53" i="71" s="1"/>
  <c r="D34" i="71"/>
  <c r="D68" i="71"/>
  <c r="D78" i="71"/>
  <c r="D101" i="71"/>
  <c r="D106" i="71" s="1"/>
  <c r="D34" i="64"/>
  <c r="D45" i="64"/>
  <c r="D68" i="64"/>
  <c r="D101" i="64"/>
  <c r="D45" i="71"/>
  <c r="D106" i="64" l="1"/>
  <c r="E29" i="64"/>
  <c r="E109" i="64" s="1"/>
  <c r="E58" i="64"/>
  <c r="E81" i="64" l="1"/>
  <c r="E86" i="64" s="1"/>
  <c r="E29" i="71"/>
  <c r="E80" i="64"/>
  <c r="E109" i="71" l="1"/>
  <c r="E34" i="71"/>
  <c r="E111" i="64"/>
  <c r="E85" i="64"/>
  <c r="E87" i="64" s="1"/>
  <c r="E112" i="64" s="1"/>
  <c r="E80" i="71"/>
  <c r="E64" i="71"/>
  <c r="E67" i="71"/>
  <c r="E62" i="71"/>
  <c r="E81" i="71"/>
  <c r="E86" i="71" s="1"/>
  <c r="E65" i="71"/>
  <c r="E66" i="71" s="1"/>
  <c r="E77" i="71"/>
  <c r="E63" i="71" l="1"/>
  <c r="E68" i="71" s="1"/>
  <c r="E111" i="71" s="1"/>
  <c r="B9" i="75"/>
  <c r="D9" i="75" s="1"/>
  <c r="E9" i="75" s="1"/>
  <c r="E85" i="71"/>
  <c r="E87" i="71" s="1"/>
  <c r="E112" i="71" s="1"/>
  <c r="E37" i="71"/>
  <c r="E56" i="64"/>
  <c r="E38" i="64"/>
  <c r="E41" i="64"/>
  <c r="E44" i="64"/>
  <c r="E43" i="64"/>
  <c r="E42" i="64"/>
  <c r="E45" i="64" l="1"/>
  <c r="E57" i="64" s="1"/>
  <c r="E43" i="71"/>
  <c r="E40" i="71"/>
  <c r="E39" i="71"/>
  <c r="E38" i="71"/>
  <c r="E44" i="71"/>
  <c r="E42" i="71"/>
  <c r="E41" i="71"/>
  <c r="E45" i="71" l="1"/>
  <c r="E57" i="71" s="1"/>
  <c r="E59" i="71" s="1"/>
  <c r="E99" i="71" s="1"/>
  <c r="E59" i="64"/>
  <c r="E110" i="71" l="1"/>
  <c r="E114" i="71" s="1"/>
  <c r="E110" i="64"/>
  <c r="E114" i="64" s="1"/>
  <c r="E99" i="64"/>
  <c r="E100" i="71" l="1"/>
  <c r="E116" i="71" s="1"/>
  <c r="B8" i="75" s="1"/>
  <c r="D8" i="75" s="1"/>
  <c r="E8" i="75" s="1"/>
  <c r="E100" i="64"/>
  <c r="E103" i="64" s="1"/>
  <c r="E104" i="71"/>
  <c r="E103" i="71" l="1"/>
  <c r="E116" i="64"/>
  <c r="B7" i="75" s="1"/>
  <c r="D7" i="75" s="1"/>
  <c r="E102" i="71"/>
  <c r="E106" i="71" s="1"/>
  <c r="E115" i="71" s="1"/>
  <c r="E117" i="71"/>
  <c r="E104" i="64"/>
  <c r="E102" i="64"/>
  <c r="E106" i="64" s="1"/>
  <c r="E7" i="75" l="1"/>
  <c r="E11" i="75" s="1"/>
  <c r="D11" i="75"/>
  <c r="E15" i="75" s="1"/>
  <c r="E117" i="64"/>
  <c r="E115" i="64"/>
  <c r="E16" i="75" l="1"/>
  <c r="B20" i="75"/>
  <c r="D20" i="75" s="1"/>
  <c r="B25" i="75" s="1"/>
</calcChain>
</file>

<file path=xl/sharedStrings.xml><?xml version="1.0" encoding="utf-8"?>
<sst xmlns="http://schemas.openxmlformats.org/spreadsheetml/2006/main" count="570" uniqueCount="147">
  <si>
    <t xml:space="preserve">Aviso prévio trabalhado  </t>
  </si>
  <si>
    <t>PLANILHA DE CUSTOS E FORMAÇÃO DE PREÇOS</t>
  </si>
  <si>
    <t>A</t>
  </si>
  <si>
    <t>Data de apresentação da proposta (dia/mês/ano)</t>
  </si>
  <si>
    <t>B</t>
  </si>
  <si>
    <t>C</t>
  </si>
  <si>
    <t>Ano Acordo, Convenção ou Sentença Normativa em Dissídio Coletivo</t>
  </si>
  <si>
    <t>D</t>
  </si>
  <si>
    <t>Nº de meses de execução contratual</t>
  </si>
  <si>
    <t>Unidade de Medida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</si>
  <si>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</si>
  <si>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</si>
  <si>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</si>
  <si>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</si>
  <si>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</si>
  <si>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MODULO 1: COMPOSIÇÃO DA REMUNERAÇÃO</t>
  </si>
  <si>
    <t>Composição da Remuneração</t>
  </si>
  <si>
    <t>%</t>
  </si>
  <si>
    <t>Valor (R$)</t>
  </si>
  <si>
    <t>Salário</t>
  </si>
  <si>
    <t>Adicional de periculosidade</t>
  </si>
  <si>
    <t>Adicional de insalubridade</t>
  </si>
  <si>
    <t>Adicional noturno</t>
  </si>
  <si>
    <t>E</t>
  </si>
  <si>
    <t>F</t>
  </si>
  <si>
    <t>G</t>
  </si>
  <si>
    <t>H</t>
  </si>
  <si>
    <t>Outros (especificar)</t>
  </si>
  <si>
    <t>Transporte</t>
  </si>
  <si>
    <t>Insumos Diversos</t>
  </si>
  <si>
    <t>4.1</t>
  </si>
  <si>
    <t>R$</t>
  </si>
  <si>
    <t>INSS</t>
  </si>
  <si>
    <t>SESI/SESC</t>
  </si>
  <si>
    <t>SENAI/SENAC</t>
  </si>
  <si>
    <t>INCRA</t>
  </si>
  <si>
    <t>Salário Educação</t>
  </si>
  <si>
    <t>FGTS</t>
  </si>
  <si>
    <t>SEBRAE</t>
  </si>
  <si>
    <t>TOTAL</t>
  </si>
  <si>
    <t>4.2</t>
  </si>
  <si>
    <t>13º Salário</t>
  </si>
  <si>
    <t>Aviso Prévio Indenizado</t>
  </si>
  <si>
    <t>Custos indiretos, tributos e lucro</t>
  </si>
  <si>
    <t>Custos indiretos</t>
  </si>
  <si>
    <t>Tributos</t>
  </si>
  <si>
    <t>Lucro</t>
  </si>
  <si>
    <t>Mão- de-obra vinculada à execução contratual (valor por empregado)</t>
  </si>
  <si>
    <t>Módulo 1 – Composição da Remuneração</t>
  </si>
  <si>
    <t>Subtotal (A + B + C + D)</t>
  </si>
  <si>
    <t>Valor total por empregado</t>
  </si>
  <si>
    <t xml:space="preserve">Incidência do FGTS sobre o aviso prévio indenizado. </t>
  </si>
  <si>
    <t>Posto</t>
  </si>
  <si>
    <t>IDENTIFICAÇÃO DOS SERVIÇOS</t>
  </si>
  <si>
    <t>Quantidade total a contratar (em função da unidade de medida)</t>
  </si>
  <si>
    <t>Regime tributário</t>
  </si>
  <si>
    <t>Quadro Resumo do Custo por empregado</t>
  </si>
  <si>
    <t>RIO DE JANEIRO</t>
  </si>
  <si>
    <t>Adicional de hora noturna reduzida</t>
  </si>
  <si>
    <t>MÓDULO 2: ENCARGOS E BENEFÍCIOS ANUAIS, MENSAIS E DIÁRIOS</t>
  </si>
  <si>
    <t>SUBMÓDULO 2.1 - 13º Salário, Férias e Adicional de Férias</t>
  </si>
  <si>
    <t>Adicional de Férias e Férias</t>
  </si>
  <si>
    <t>Total do Submódulo 2.1</t>
  </si>
  <si>
    <t>SUBMÓDULO 2.2 - GPS. FGTS E OUTRAS CONTRIBUIÇÕES</t>
  </si>
  <si>
    <t>SUBMÓDULO 2.3 - BENEFÍCIOS MENSAIS E DIÁRIOS</t>
  </si>
  <si>
    <t>Auxílio Refeição / alimentação</t>
  </si>
  <si>
    <t>Assistência Médica e Familiar</t>
  </si>
  <si>
    <t>Seguro de vida</t>
  </si>
  <si>
    <t>Gratificação Natalina</t>
  </si>
  <si>
    <t>QUADRO - RESUMO DO MÓDULO 2 - ENCARGOS, BENEFÍCIOS ANUAIS, MENSAIS E DIÁRIOS</t>
  </si>
  <si>
    <t>MÓDULO 2 - ENCARGOS, BENEFÍCIOS ANUAIS, MENSAIS E DIÁRIOS</t>
  </si>
  <si>
    <t>2.1</t>
  </si>
  <si>
    <t>2.2</t>
  </si>
  <si>
    <t>2.3</t>
  </si>
  <si>
    <t>13º Salário, Férias e Adicional de Férias</t>
  </si>
  <si>
    <t>GPS. FGTS E OUTRAS CONTRIBUIÇÕES</t>
  </si>
  <si>
    <t xml:space="preserve"> BENEFÍCIOS MENSAIS E DIÁRIOS</t>
  </si>
  <si>
    <t>MÓDULO 3: PROVISÃO PRA RESCISÃO</t>
  </si>
  <si>
    <t>Multa do FGTS e Constribuição Social do aviso prévio indenizado</t>
  </si>
  <si>
    <t>Incidência do GPS. FGTS E OUTRAS CONTRIBUIÇÕES sobre aviso prévio trabalhado</t>
  </si>
  <si>
    <t>MÓDULO 4: CUSTO DE REPOSIÇÃO DE PROFISSIONAL AUSENTE</t>
  </si>
  <si>
    <t>Subustituto nas Ausências Legais</t>
  </si>
  <si>
    <t>Subustituto na Cobertura de Férias</t>
  </si>
  <si>
    <t>Substituto na Cobertura de Ausencias Legais</t>
  </si>
  <si>
    <t>Substituto na Cobertura de Licença paternidade</t>
  </si>
  <si>
    <t>Substituto na Cobertura de Ausência por acidente de trabalho</t>
  </si>
  <si>
    <t>Substituto na Cobertura de Ausência por Afasdtamento Materinidade</t>
  </si>
  <si>
    <t>Substituto na Cobertura de Outras Ausencias (especificar)</t>
  </si>
  <si>
    <t>Total Submódulo 4.1</t>
  </si>
  <si>
    <t xml:space="preserve">Subustituto na Intrajornada </t>
  </si>
  <si>
    <t>Intervalo para repouso ou Alimentação</t>
  </si>
  <si>
    <t>QUADRO - RESUMO DO MÓDULO 4 - CUSTO DE REPOSIÇÃO DE PROFISSIONAL AUSENTE</t>
  </si>
  <si>
    <t>MÓDULO 4 - CUSTO DE REPOSIÇÃO DE PROFISSIONAL AUSENTE</t>
  </si>
  <si>
    <t>MÓDULO 5: INSUMOS DIVERSOS</t>
  </si>
  <si>
    <t>MÓDULO 6: CUSTOS INDIRETOS, TRIBUTOS E LUCRO</t>
  </si>
  <si>
    <t xml:space="preserve">C.1 Tributos Federais PIS </t>
  </si>
  <si>
    <t>C.2 Tributos Federais COFINS</t>
  </si>
  <si>
    <t>C.3 Tributos Municipais (ISS)</t>
  </si>
  <si>
    <t>Módulo 3 – Provisão para Rescição</t>
  </si>
  <si>
    <t>Módulo 4 – Custo de Reposição do Profissional Ausente</t>
  </si>
  <si>
    <t>Módulo 5 – Insumos Diversos (uniformes, materiais, equipamentos e outros)</t>
  </si>
  <si>
    <t>Módulo 2 – Encargos e Benefícios Mensais e Diários</t>
  </si>
  <si>
    <t>Módulo 6 – Custos Indiretos, Tributos e lucro</t>
  </si>
  <si>
    <t>ESCALA DE TRABALHO</t>
  </si>
  <si>
    <t>N.º de homens</t>
  </si>
  <si>
    <t>Total Mensal</t>
  </si>
  <si>
    <t>Valor Total Mensal</t>
  </si>
  <si>
    <t xml:space="preserve">Uniformes </t>
  </si>
  <si>
    <t>Uniformes</t>
  </si>
  <si>
    <t xml:space="preserve">Adicional noturno </t>
  </si>
  <si>
    <t>Contribuição Social Colaborativa</t>
  </si>
  <si>
    <t xml:space="preserve">Salário Normativo da Categoria Profissional </t>
  </si>
  <si>
    <t>Município/UF</t>
  </si>
  <si>
    <t>ENCARREGADO</t>
  </si>
  <si>
    <t>TÉCNICO DE MANUTENÇÃO</t>
  </si>
  <si>
    <t xml:space="preserve">Preço mensal </t>
  </si>
  <si>
    <t xml:space="preserve">Equipamentos </t>
  </si>
  <si>
    <t>Materiais</t>
  </si>
  <si>
    <t>manutenção de ar condicionado</t>
  </si>
  <si>
    <t xml:space="preserve">VALOR TOTAL DO POSTO </t>
  </si>
  <si>
    <t>ENCARREGADO/SUPERVISOR</t>
  </si>
  <si>
    <t>MECÂNICO DE REFRIGERAÇÃO</t>
  </si>
  <si>
    <t>VALOR TOTAL DO POSTO</t>
  </si>
  <si>
    <t>MANUTENÇÃO DE AR CONDICIONADO</t>
  </si>
  <si>
    <t>limpeza de dutos/anlise biologica</t>
  </si>
  <si>
    <t>Valor Total Estimado da Contratação</t>
  </si>
  <si>
    <t xml:space="preserve">TÉCNICO DE MANUTENÇÃO </t>
  </si>
  <si>
    <t xml:space="preserve">MECÂNICO DE REFRIGERAÇÃO </t>
  </si>
  <si>
    <t>LIMPEZA DE DUTOS 282,17</t>
  </si>
  <si>
    <t>SINDISTAL 2024/2026</t>
  </si>
  <si>
    <t>MUNICIPIO/UF</t>
  </si>
  <si>
    <t>TÉCNICO DE  REFRIGERAÇÃO</t>
  </si>
  <si>
    <t>Riscos Ambientais do Trabalho - RAT (FAPXRAT)</t>
  </si>
  <si>
    <t>Multa do FGTS sobre o prévio trabalhado</t>
  </si>
  <si>
    <t>Valor Total do contrato - 24 meses</t>
  </si>
  <si>
    <t>VALOR TOTAL MENSAL DOS POSTOS DE TRABALHO</t>
  </si>
  <si>
    <t>VALOR TOTAL ANUAL DOS POSTOS DE TRABALHO</t>
  </si>
  <si>
    <t>OBJETO</t>
  </si>
  <si>
    <t>VALOR TOTAL DA MÃO DE OBRA RESIDENTE - 24 MESES</t>
  </si>
  <si>
    <t>VALOR DO FORNECIMENTO EVENTUAL DE PEÇAS - 24 MESES</t>
  </si>
  <si>
    <t>VALOR TOTAL ESTIMADO DO CONTRATO (MÃO DE OBRA RESIDENTE + FORNECIMENTO DE PEÇAS)</t>
  </si>
  <si>
    <t xml:space="preserve">Valor Total da Contratação </t>
  </si>
  <si>
    <t>Fornecimento eventual de peças correspondente a 30% sobre o total do valor de custo da mão de obra residente</t>
  </si>
  <si>
    <t>FATOR MULTIPLICADOR</t>
  </si>
  <si>
    <t>RESUMO TOTAL - VALOR MENSAL E PERÍODO DE 12 MESES</t>
  </si>
  <si>
    <t>ANEXO VII - PLANILHA DE CUSTOS E FORMAÇÃO DE PREÇOS</t>
  </si>
  <si>
    <t>PREGÃO ELETRÔNICO PGE-RJ/FUNPERJ Nº. 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</si>
</sst>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[$€-2]* #,##0.00_);_([$€-2]* \(#,##0.00\);_([$€-2]* &quot;-&quot;??_)"/>
    <numFmt numFmtId="169" formatCode="0.000%"/>
    <numFmt numFmtId="170" formatCode="_(* #,##0.00_);_(* \(#,##0.00\);_(* \-??_);_(@_)"/>
    <numFmt numFmtId="171" formatCode="_(&quot;R$ &quot;* #,##0.00_);_(&quot;R$ &quot;* \(#,##0.00\);_(&quot;R$ &quot;* \-??_);_(@_)"/>
    <numFmt numFmtId="172" formatCode="#,##0.00_ ;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31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8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" fillId="0" borderId="0" applyFill="0" applyBorder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10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4" fillId="0" borderId="0"/>
    <xf numFmtId="0" fontId="11" fillId="0" borderId="0"/>
    <xf numFmtId="0" fontId="26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ill="0" applyBorder="0" applyAlignment="0" applyProtection="0"/>
    <xf numFmtId="0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4" fillId="0" borderId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43" fontId="2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33" fillId="0" borderId="0" applyBorder="0" applyProtection="0"/>
    <xf numFmtId="44" fontId="1" fillId="0" borderId="0" applyFont="0" applyFill="0" applyBorder="0" applyAlignment="0" applyProtection="0"/>
    <xf numFmtId="0" fontId="3" fillId="0" borderId="0"/>
    <xf numFmtId="43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1">
    <xf numFmtId="0" fontId="0" fillId="0" borderId="0" xfId="0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5" fontId="15" fillId="2" borderId="3" xfId="15" applyFont="1" applyFill="1" applyBorder="1" applyAlignment="1">
      <alignment horizontal="left" vertical="center" wrapText="1"/>
    </xf>
    <xf numFmtId="10" fontId="16" fillId="3" borderId="2" xfId="36" applyNumberFormat="1" applyFont="1" applyFill="1" applyBorder="1" applyAlignment="1">
      <alignment horizontal="center" vertical="center" wrapText="1"/>
    </xf>
    <xf numFmtId="10" fontId="15" fillId="2" borderId="2" xfId="36" applyNumberFormat="1" applyFont="1" applyFill="1" applyBorder="1" applyAlignment="1">
      <alignment horizontal="center" vertical="center" wrapText="1"/>
    </xf>
    <xf numFmtId="165" fontId="15" fillId="2" borderId="2" xfId="15" applyFont="1" applyFill="1" applyBorder="1" applyAlignment="1">
      <alignment horizontal="left" vertical="center" wrapText="1"/>
    </xf>
    <xf numFmtId="165" fontId="16" fillId="2" borderId="2" xfId="15" applyFont="1" applyFill="1" applyBorder="1" applyAlignment="1">
      <alignment horizontal="left" vertical="center" wrapText="1"/>
    </xf>
    <xf numFmtId="166" fontId="15" fillId="2" borderId="0" xfId="0" applyNumberFormat="1" applyFont="1" applyFill="1" applyAlignment="1">
      <alignment horizontal="center" vertical="top"/>
    </xf>
    <xf numFmtId="0" fontId="15" fillId="2" borderId="2" xfId="0" applyFont="1" applyFill="1" applyBorder="1" applyAlignment="1">
      <alignment horizontal="center" vertical="center"/>
    </xf>
    <xf numFmtId="10" fontId="16" fillId="2" borderId="2" xfId="36" applyNumberFormat="1" applyFont="1" applyFill="1" applyBorder="1" applyAlignment="1">
      <alignment horizontal="center" vertical="center" wrapText="1"/>
    </xf>
    <xf numFmtId="0" fontId="16" fillId="3" borderId="2" xfId="27" applyFont="1" applyFill="1" applyBorder="1" applyAlignment="1">
      <alignment horizontal="center" vertical="center"/>
    </xf>
    <xf numFmtId="10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/>
    </xf>
    <xf numFmtId="165" fontId="15" fillId="2" borderId="0" xfId="0" applyNumberFormat="1" applyFont="1" applyFill="1" applyAlignment="1">
      <alignment horizontal="center" vertical="top"/>
    </xf>
    <xf numFmtId="49" fontId="16" fillId="3" borderId="0" xfId="0" applyNumberFormat="1" applyFont="1" applyFill="1" applyAlignment="1">
      <alignment horizontal="center" vertical="center" wrapText="1"/>
    </xf>
    <xf numFmtId="10" fontId="16" fillId="3" borderId="0" xfId="36" applyNumberFormat="1" applyFont="1" applyFill="1" applyBorder="1" applyAlignment="1">
      <alignment horizontal="center" vertical="center" wrapText="1"/>
    </xf>
    <xf numFmtId="166" fontId="16" fillId="2" borderId="0" xfId="51" applyFont="1" applyFill="1" applyBorder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 wrapText="1"/>
    </xf>
    <xf numFmtId="10" fontId="15" fillId="5" borderId="2" xfId="36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65" fontId="16" fillId="6" borderId="2" xfId="15" applyFont="1" applyFill="1" applyBorder="1" applyAlignment="1">
      <alignment horizontal="left" vertical="center" wrapText="1"/>
    </xf>
    <xf numFmtId="165" fontId="15" fillId="0" borderId="3" xfId="15" applyFont="1" applyFill="1" applyBorder="1" applyAlignment="1">
      <alignment horizontal="left" vertical="center" wrapText="1"/>
    </xf>
    <xf numFmtId="10" fontId="16" fillId="6" borderId="2" xfId="36" applyNumberFormat="1" applyFont="1" applyFill="1" applyBorder="1" applyAlignment="1">
      <alignment horizontal="center" vertical="center" wrapText="1"/>
    </xf>
    <xf numFmtId="10" fontId="16" fillId="6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6" fillId="0" borderId="0" xfId="3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43" fontId="15" fillId="2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Alignment="1">
      <alignment horizontal="left" vertical="center" wrapText="1"/>
    </xf>
    <xf numFmtId="10" fontId="15" fillId="2" borderId="0" xfId="0" applyNumberFormat="1" applyFont="1" applyFill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165" fontId="16" fillId="6" borderId="0" xfId="15" applyFont="1" applyFill="1" applyBorder="1" applyAlignment="1">
      <alignment horizontal="left" vertical="center" wrapText="1"/>
    </xf>
    <xf numFmtId="165" fontId="15" fillId="2" borderId="0" xfId="15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center" vertical="center" wrapText="1"/>
    </xf>
    <xf numFmtId="0" fontId="4" fillId="0" borderId="0" xfId="27"/>
    <xf numFmtId="171" fontId="4" fillId="0" borderId="0" xfId="26" applyFill="1" applyBorder="1" applyAlignment="1" applyProtection="1">
      <alignment horizontal="center" vertical="center"/>
    </xf>
    <xf numFmtId="172" fontId="4" fillId="0" borderId="0" xfId="27" applyNumberFormat="1" applyAlignment="1">
      <alignment vertical="center"/>
    </xf>
    <xf numFmtId="171" fontId="4" fillId="0" borderId="0" xfId="26" applyFill="1" applyBorder="1" applyAlignment="1" applyProtection="1">
      <alignment vertical="center"/>
    </xf>
    <xf numFmtId="0" fontId="21" fillId="0" borderId="0" xfId="27" applyFont="1" applyAlignment="1">
      <alignment horizontal="left" vertical="justify"/>
    </xf>
    <xf numFmtId="172" fontId="0" fillId="0" borderId="0" xfId="0" applyNumberFormat="1"/>
    <xf numFmtId="165" fontId="15" fillId="5" borderId="3" xfId="15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0" fontId="16" fillId="6" borderId="11" xfId="36" applyNumberFormat="1" applyFont="1" applyFill="1" applyBorder="1" applyAlignment="1">
      <alignment horizontal="center" vertical="center" wrapText="1"/>
    </xf>
    <xf numFmtId="43" fontId="15" fillId="2" borderId="2" xfId="15" applyNumberFormat="1" applyFont="1" applyFill="1" applyBorder="1" applyAlignment="1">
      <alignment horizontal="left" vertical="center" wrapText="1"/>
    </xf>
    <xf numFmtId="169" fontId="16" fillId="2" borderId="2" xfId="36" applyNumberFormat="1" applyFont="1" applyFill="1" applyBorder="1" applyAlignment="1">
      <alignment horizontal="center" vertical="center" wrapText="1"/>
    </xf>
    <xf numFmtId="165" fontId="16" fillId="2" borderId="0" xfId="15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top"/>
    </xf>
    <xf numFmtId="0" fontId="30" fillId="2" borderId="0" xfId="0" applyFont="1" applyFill="1" applyAlignment="1">
      <alignment horizontal="center" vertical="top"/>
    </xf>
    <xf numFmtId="0" fontId="31" fillId="2" borderId="0" xfId="0" applyFont="1" applyFill="1" applyAlignment="1">
      <alignment horizontal="center" vertical="top"/>
    </xf>
    <xf numFmtId="39" fontId="22" fillId="0" borderId="2" xfId="26" applyNumberFormat="1" applyFont="1" applyFill="1" applyBorder="1" applyAlignment="1" applyProtection="1">
      <alignment horizontal="center" vertical="center"/>
    </xf>
    <xf numFmtId="0" fontId="22" fillId="0" borderId="2" xfId="27" applyFont="1" applyBorder="1" applyAlignment="1">
      <alignment horizontal="center" vertical="center"/>
    </xf>
    <xf numFmtId="0" fontId="1" fillId="0" borderId="0" xfId="68"/>
    <xf numFmtId="0" fontId="29" fillId="0" borderId="0" xfId="68" applyFont="1"/>
    <xf numFmtId="164" fontId="1" fillId="0" borderId="0" xfId="68" applyNumberFormat="1"/>
    <xf numFmtId="0" fontId="1" fillId="0" borderId="0" xfId="68" applyAlignment="1">
      <alignment vertical="center"/>
    </xf>
    <xf numFmtId="169" fontId="15" fillId="2" borderId="0" xfId="0" applyNumberFormat="1" applyFont="1" applyFill="1" applyAlignment="1">
      <alignment horizontal="center" vertical="top"/>
    </xf>
    <xf numFmtId="0" fontId="15" fillId="5" borderId="0" xfId="0" applyFont="1" applyFill="1" applyAlignment="1">
      <alignment horizontal="center" vertical="center" wrapText="1"/>
    </xf>
    <xf numFmtId="10" fontId="28" fillId="2" borderId="2" xfId="36" applyNumberFormat="1" applyFont="1" applyFill="1" applyBorder="1" applyAlignment="1">
      <alignment horizontal="center" vertical="center" wrapText="1"/>
    </xf>
    <xf numFmtId="169" fontId="16" fillId="6" borderId="2" xfId="36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165" fontId="28" fillId="8" borderId="2" xfId="15" applyFont="1" applyFill="1" applyBorder="1" applyAlignment="1">
      <alignment horizontal="left" vertical="center" wrapText="1"/>
    </xf>
    <xf numFmtId="165" fontId="28" fillId="8" borderId="12" xfId="15" applyFont="1" applyFill="1" applyBorder="1" applyAlignment="1">
      <alignment horizontal="left" vertical="center" wrapText="1"/>
    </xf>
    <xf numFmtId="165" fontId="28" fillId="8" borderId="3" xfId="15" applyFont="1" applyFill="1" applyBorder="1" applyAlignment="1">
      <alignment horizontal="left" vertical="center" wrapText="1"/>
    </xf>
    <xf numFmtId="165" fontId="16" fillId="0" borderId="3" xfId="15" applyFont="1" applyFill="1" applyBorder="1" applyAlignment="1">
      <alignment horizontal="left" vertical="center" wrapText="1"/>
    </xf>
    <xf numFmtId="165" fontId="16" fillId="0" borderId="2" xfId="15" applyFont="1" applyFill="1" applyBorder="1" applyAlignment="1">
      <alignment horizontal="left" vertical="center" wrapText="1"/>
    </xf>
    <xf numFmtId="165" fontId="16" fillId="2" borderId="9" xfId="15" applyFont="1" applyFill="1" applyBorder="1" applyAlignment="1">
      <alignment horizontal="left" vertical="center" wrapText="1"/>
    </xf>
    <xf numFmtId="165" fontId="16" fillId="5" borderId="3" xfId="15" applyFont="1" applyFill="1" applyBorder="1" applyAlignment="1">
      <alignment horizontal="left" vertical="center" wrapText="1"/>
    </xf>
    <xf numFmtId="169" fontId="16" fillId="5" borderId="2" xfId="36" applyNumberFormat="1" applyFont="1" applyFill="1" applyBorder="1" applyAlignment="1">
      <alignment horizontal="center" vertical="center" wrapText="1"/>
    </xf>
    <xf numFmtId="10" fontId="16" fillId="5" borderId="2" xfId="36" applyNumberFormat="1" applyFont="1" applyFill="1" applyBorder="1" applyAlignment="1">
      <alignment horizontal="center" vertical="center" wrapText="1"/>
    </xf>
    <xf numFmtId="10" fontId="16" fillId="2" borderId="9" xfId="36" applyNumberFormat="1" applyFont="1" applyFill="1" applyBorder="1" applyAlignment="1">
      <alignment horizontal="center" vertical="center" wrapText="1"/>
    </xf>
    <xf numFmtId="0" fontId="4" fillId="0" borderId="23" xfId="27" applyBorder="1" applyAlignment="1">
      <alignment vertical="center" wrapText="1"/>
    </xf>
    <xf numFmtId="39" fontId="31" fillId="10" borderId="27" xfId="26" applyNumberFormat="1" applyFont="1" applyFill="1" applyBorder="1" applyAlignment="1" applyProtection="1">
      <alignment horizontal="center" vertical="center"/>
    </xf>
    <xf numFmtId="0" fontId="36" fillId="0" borderId="23" xfId="27" applyFont="1" applyBorder="1" applyAlignment="1">
      <alignment vertical="center" wrapText="1"/>
    </xf>
    <xf numFmtId="39" fontId="21" fillId="0" borderId="2" xfId="26" applyNumberFormat="1" applyFont="1" applyFill="1" applyBorder="1" applyAlignment="1" applyProtection="1">
      <alignment horizontal="center" vertical="center"/>
    </xf>
    <xf numFmtId="0" fontId="21" fillId="0" borderId="2" xfId="27" applyFont="1" applyBorder="1" applyAlignment="1">
      <alignment horizontal="center" vertical="center"/>
    </xf>
    <xf numFmtId="44" fontId="35" fillId="0" borderId="0" xfId="68" applyNumberFormat="1" applyFont="1"/>
    <xf numFmtId="39" fontId="31" fillId="8" borderId="35" xfId="26" applyNumberFormat="1" applyFont="1" applyFill="1" applyBorder="1" applyAlignment="1" applyProtection="1">
      <alignment horizontal="center" vertical="center"/>
    </xf>
    <xf numFmtId="39" fontId="31" fillId="8" borderId="37" xfId="26" applyNumberFormat="1" applyFont="1" applyFill="1" applyBorder="1" applyAlignment="1" applyProtection="1">
      <alignment horizontal="center" vertical="center"/>
    </xf>
    <xf numFmtId="0" fontId="36" fillId="0" borderId="6" xfId="27" applyFont="1" applyBorder="1" applyAlignment="1">
      <alignment vertical="center" wrapText="1"/>
    </xf>
    <xf numFmtId="39" fontId="21" fillId="0" borderId="5" xfId="26" applyNumberFormat="1" applyFont="1" applyFill="1" applyBorder="1" applyAlignment="1" applyProtection="1">
      <alignment horizontal="center" vertical="center"/>
    </xf>
    <xf numFmtId="0" fontId="21" fillId="0" borderId="5" xfId="27" applyFont="1" applyBorder="1" applyAlignment="1">
      <alignment horizontal="center" vertical="center"/>
    </xf>
    <xf numFmtId="0" fontId="21" fillId="4" borderId="40" xfId="27" applyFont="1" applyFill="1" applyBorder="1" applyAlignment="1">
      <alignment horizontal="center" vertical="center"/>
    </xf>
    <xf numFmtId="171" fontId="21" fillId="4" borderId="41" xfId="26" applyFont="1" applyFill="1" applyBorder="1" applyAlignment="1" applyProtection="1">
      <alignment horizontal="center" vertical="center" wrapText="1"/>
    </xf>
    <xf numFmtId="0" fontId="21" fillId="4" borderId="41" xfId="27" applyFont="1" applyFill="1" applyBorder="1" applyAlignment="1">
      <alignment horizontal="center" vertical="center"/>
    </xf>
    <xf numFmtId="171" fontId="21" fillId="4" borderId="41" xfId="26" applyFont="1" applyFill="1" applyBorder="1" applyAlignment="1" applyProtection="1">
      <alignment horizontal="center" vertical="center"/>
    </xf>
    <xf numFmtId="0" fontId="32" fillId="6" borderId="29" xfId="68" applyFont="1" applyFill="1" applyBorder="1" applyAlignment="1">
      <alignment horizontal="center" vertical="center" wrapText="1"/>
    </xf>
    <xf numFmtId="0" fontId="29" fillId="0" borderId="29" xfId="68" applyFont="1" applyBorder="1" applyAlignment="1">
      <alignment horizontal="center" vertical="center"/>
    </xf>
    <xf numFmtId="164" fontId="29" fillId="0" borderId="29" xfId="68" applyNumberFormat="1" applyFont="1" applyBorder="1" applyAlignment="1">
      <alignment vertical="center"/>
    </xf>
    <xf numFmtId="0" fontId="32" fillId="6" borderId="19" xfId="68" applyFont="1" applyFill="1" applyBorder="1" applyAlignment="1">
      <alignment horizontal="center" vertical="center" wrapText="1"/>
    </xf>
    <xf numFmtId="0" fontId="32" fillId="5" borderId="29" xfId="68" applyFont="1" applyFill="1" applyBorder="1" applyAlignment="1">
      <alignment horizontal="center" vertical="center" wrapText="1"/>
    </xf>
    <xf numFmtId="0" fontId="32" fillId="5" borderId="0" xfId="68" applyFont="1" applyFill="1" applyAlignment="1">
      <alignment horizontal="center" vertical="center" wrapText="1"/>
    </xf>
    <xf numFmtId="164" fontId="29" fillId="0" borderId="0" xfId="68" applyNumberFormat="1" applyFont="1" applyAlignment="1">
      <alignment vertical="center"/>
    </xf>
    <xf numFmtId="0" fontId="29" fillId="0" borderId="0" xfId="68" applyFont="1" applyAlignment="1">
      <alignment horizontal="center" vertical="center"/>
    </xf>
    <xf numFmtId="164" fontId="37" fillId="5" borderId="0" xfId="68" applyNumberFormat="1" applyFont="1" applyFill="1" applyAlignment="1">
      <alignment horizontal="center" vertical="center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14" fontId="16" fillId="2" borderId="16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165" fontId="16" fillId="0" borderId="7" xfId="5" applyFont="1" applyFill="1" applyBorder="1" applyAlignment="1">
      <alignment horizontal="center" vertical="center" wrapText="1"/>
    </xf>
    <xf numFmtId="165" fontId="16" fillId="0" borderId="3" xfId="5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3" borderId="2" xfId="27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44" fontId="37" fillId="8" borderId="30" xfId="71" applyFont="1" applyFill="1" applyBorder="1" applyAlignment="1">
      <alignment horizontal="center" vertical="center"/>
    </xf>
    <xf numFmtId="44" fontId="37" fillId="8" borderId="32" xfId="71" applyFont="1" applyFill="1" applyBorder="1" applyAlignment="1">
      <alignment horizontal="center" vertical="center"/>
    </xf>
    <xf numFmtId="0" fontId="29" fillId="0" borderId="17" xfId="68" applyFont="1" applyBorder="1" applyAlignment="1">
      <alignment horizontal="center"/>
    </xf>
    <xf numFmtId="0" fontId="29" fillId="0" borderId="11" xfId="68" applyFont="1" applyBorder="1" applyAlignment="1">
      <alignment horizontal="center"/>
    </xf>
    <xf numFmtId="0" fontId="29" fillId="0" borderId="12" xfId="68" applyFont="1" applyBorder="1" applyAlignment="1">
      <alignment horizontal="center"/>
    </xf>
    <xf numFmtId="0" fontId="32" fillId="6" borderId="19" xfId="68" applyFont="1" applyFill="1" applyBorder="1" applyAlignment="1">
      <alignment horizontal="center" vertical="center" wrapText="1"/>
    </xf>
    <xf numFmtId="0" fontId="32" fillId="6" borderId="22" xfId="68" applyFont="1" applyFill="1" applyBorder="1" applyAlignment="1">
      <alignment horizontal="center" vertical="center" wrapText="1"/>
    </xf>
    <xf numFmtId="164" fontId="37" fillId="8" borderId="30" xfId="68" applyNumberFormat="1" applyFont="1" applyFill="1" applyBorder="1" applyAlignment="1">
      <alignment horizontal="center" vertical="center"/>
    </xf>
    <xf numFmtId="164" fontId="37" fillId="8" borderId="32" xfId="68" applyNumberFormat="1" applyFont="1" applyFill="1" applyBorder="1" applyAlignment="1">
      <alignment horizontal="center" vertical="center"/>
    </xf>
    <xf numFmtId="0" fontId="32" fillId="6" borderId="30" xfId="68" applyFont="1" applyFill="1" applyBorder="1" applyAlignment="1">
      <alignment horizontal="center" vertical="center" wrapText="1"/>
    </xf>
    <xf numFmtId="0" fontId="32" fillId="6" borderId="32" xfId="68" applyFont="1" applyFill="1" applyBorder="1" applyAlignment="1">
      <alignment horizontal="center" vertical="center" wrapText="1"/>
    </xf>
    <xf numFmtId="0" fontId="23" fillId="0" borderId="0" xfId="27" applyFont="1" applyAlignment="1">
      <alignment horizontal="center" vertical="center"/>
    </xf>
    <xf numFmtId="0" fontId="21" fillId="4" borderId="26" xfId="27" applyFont="1" applyFill="1" applyBorder="1" applyAlignment="1">
      <alignment horizontal="center" vertical="center" wrapText="1"/>
    </xf>
    <xf numFmtId="0" fontId="21" fillId="4" borderId="27" xfId="27" applyFont="1" applyFill="1" applyBorder="1" applyAlignment="1">
      <alignment horizontal="center" vertical="center" wrapText="1"/>
    </xf>
    <xf numFmtId="0" fontId="36" fillId="0" borderId="33" xfId="27" applyFont="1" applyBorder="1" applyAlignment="1">
      <alignment horizontal="left" vertical="center" wrapText="1"/>
    </xf>
    <xf numFmtId="0" fontId="36" fillId="0" borderId="14" xfId="27" applyFont="1" applyBorder="1" applyAlignment="1">
      <alignment horizontal="left" vertical="center" wrapText="1"/>
    </xf>
    <xf numFmtId="0" fontId="36" fillId="0" borderId="34" xfId="27" applyFont="1" applyBorder="1" applyAlignment="1">
      <alignment horizontal="left" vertical="center" wrapText="1"/>
    </xf>
    <xf numFmtId="0" fontId="36" fillId="0" borderId="21" xfId="27" applyFont="1" applyBorder="1" applyAlignment="1">
      <alignment horizontal="left" vertical="center" wrapText="1"/>
    </xf>
    <xf numFmtId="0" fontId="36" fillId="0" borderId="20" xfId="27" applyFont="1" applyBorder="1" applyAlignment="1">
      <alignment horizontal="left" vertical="center" wrapText="1"/>
    </xf>
    <xf numFmtId="0" fontId="36" fillId="0" borderId="36" xfId="27" applyFont="1" applyBorder="1" applyAlignment="1">
      <alignment horizontal="left" vertical="center" wrapText="1"/>
    </xf>
    <xf numFmtId="0" fontId="21" fillId="4" borderId="30" xfId="27" applyFont="1" applyFill="1" applyBorder="1" applyAlignment="1">
      <alignment horizontal="center" vertical="center"/>
    </xf>
    <xf numFmtId="0" fontId="21" fillId="4" borderId="31" xfId="27" applyFont="1" applyFill="1" applyBorder="1" applyAlignment="1">
      <alignment horizontal="center" vertical="center"/>
    </xf>
    <xf numFmtId="0" fontId="21" fillId="4" borderId="32" xfId="27" applyFont="1" applyFill="1" applyBorder="1" applyAlignment="1">
      <alignment horizontal="center" vertical="center"/>
    </xf>
    <xf numFmtId="39" fontId="21" fillId="0" borderId="5" xfId="26" applyNumberFormat="1" applyFont="1" applyFill="1" applyBorder="1" applyAlignment="1" applyProtection="1">
      <alignment horizontal="center" vertical="center"/>
    </xf>
    <xf numFmtId="39" fontId="21" fillId="0" borderId="39" xfId="26" applyNumberFormat="1" applyFont="1" applyFill="1" applyBorder="1" applyAlignment="1" applyProtection="1">
      <alignment horizontal="center" vertical="center"/>
    </xf>
    <xf numFmtId="39" fontId="21" fillId="0" borderId="2" xfId="26" applyNumberFormat="1" applyFont="1" applyFill="1" applyBorder="1" applyAlignment="1" applyProtection="1">
      <alignment horizontal="center" vertical="center"/>
    </xf>
    <xf numFmtId="39" fontId="21" fillId="0" borderId="38" xfId="26" applyNumberFormat="1" applyFont="1" applyFill="1" applyBorder="1" applyAlignment="1" applyProtection="1">
      <alignment horizontal="center" vertical="center"/>
    </xf>
    <xf numFmtId="171" fontId="21" fillId="4" borderId="42" xfId="26" applyFont="1" applyFill="1" applyBorder="1" applyAlignment="1" applyProtection="1">
      <alignment horizontal="center" vertical="center" wrapText="1"/>
    </xf>
    <xf numFmtId="171" fontId="21" fillId="4" borderId="32" xfId="26" applyFont="1" applyFill="1" applyBorder="1" applyAlignment="1" applyProtection="1">
      <alignment horizontal="center" vertical="center" wrapText="1"/>
    </xf>
    <xf numFmtId="39" fontId="22" fillId="0" borderId="7" xfId="26" applyNumberFormat="1" applyFont="1" applyFill="1" applyBorder="1" applyAlignment="1" applyProtection="1">
      <alignment horizontal="center" vertical="center"/>
    </xf>
    <xf numFmtId="39" fontId="22" fillId="0" borderId="25" xfId="26" applyNumberFormat="1" applyFont="1" applyFill="1" applyBorder="1" applyAlignment="1" applyProtection="1">
      <alignment horizontal="center" vertical="center"/>
    </xf>
    <xf numFmtId="39" fontId="31" fillId="10" borderId="28" xfId="26" applyNumberFormat="1" applyFont="1" applyFill="1" applyBorder="1" applyAlignment="1" applyProtection="1">
      <alignment horizontal="center" vertical="center"/>
    </xf>
    <xf numFmtId="39" fontId="31" fillId="10" borderId="24" xfId="26" applyNumberFormat="1" applyFont="1" applyFill="1" applyBorder="1" applyAlignment="1" applyProtection="1">
      <alignment horizontal="center" vertical="center"/>
    </xf>
  </cellXfs>
  <cellStyles count="76">
    <cellStyle name="Euro" xfId="1" xr:uid="{00000000-0005-0000-0000-000000000000}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Moeda" xfId="5" builtinId="4"/>
    <cellStyle name="Moeda 10" xfId="71" xr:uid="{82883E47-886E-429C-8064-6814D4C3F92E}"/>
    <cellStyle name="Moeda 2" xfId="6" xr:uid="{00000000-0005-0000-0000-000005000000}"/>
    <cellStyle name="Moeda 2 2" xfId="7" xr:uid="{00000000-0005-0000-0000-000006000000}"/>
    <cellStyle name="Moeda 2 2 2" xfId="8" xr:uid="{00000000-0005-0000-0000-000007000000}"/>
    <cellStyle name="Moeda 2 3" xfId="9" xr:uid="{00000000-0005-0000-0000-000008000000}"/>
    <cellStyle name="Moeda 2 4" xfId="10" xr:uid="{00000000-0005-0000-0000-000009000000}"/>
    <cellStyle name="Moeda 2 5" xfId="11" xr:uid="{00000000-0005-0000-0000-00000A000000}"/>
    <cellStyle name="Moeda 2 6" xfId="75" xr:uid="{C1F0F417-917F-4830-8642-CC6D038D96E6}"/>
    <cellStyle name="Moeda 3" xfId="12" xr:uid="{00000000-0005-0000-0000-00000B000000}"/>
    <cellStyle name="Moeda 3 2" xfId="13" xr:uid="{00000000-0005-0000-0000-00000C000000}"/>
    <cellStyle name="Moeda 3 3" xfId="14" xr:uid="{00000000-0005-0000-0000-00000D000000}"/>
    <cellStyle name="Moeda 3 4" xfId="74" xr:uid="{E4F7829A-E069-43C4-BD92-52A7C01DE66F}"/>
    <cellStyle name="Moeda 4" xfId="15" xr:uid="{00000000-0005-0000-0000-00000E000000}"/>
    <cellStyle name="Moeda 4 2" xfId="16" xr:uid="{00000000-0005-0000-0000-00000F000000}"/>
    <cellStyle name="Moeda 4 3" xfId="17" xr:uid="{00000000-0005-0000-0000-000010000000}"/>
    <cellStyle name="Moeda 4 4" xfId="18" xr:uid="{00000000-0005-0000-0000-000011000000}"/>
    <cellStyle name="Moeda 4 5" xfId="19" xr:uid="{00000000-0005-0000-0000-000012000000}"/>
    <cellStyle name="Moeda 4 6" xfId="20" xr:uid="{00000000-0005-0000-0000-000013000000}"/>
    <cellStyle name="Moeda 4 7" xfId="21" xr:uid="{00000000-0005-0000-0000-000014000000}"/>
    <cellStyle name="Moeda 4_Atacadão_Vigilância - Taguatinga" xfId="22" xr:uid="{00000000-0005-0000-0000-000015000000}"/>
    <cellStyle name="Moeda 5" xfId="23" xr:uid="{00000000-0005-0000-0000-000016000000}"/>
    <cellStyle name="Moeda 6" xfId="24" xr:uid="{00000000-0005-0000-0000-000017000000}"/>
    <cellStyle name="Moeda 7" xfId="25" xr:uid="{00000000-0005-0000-0000-000018000000}"/>
    <cellStyle name="Moeda 8" xfId="26" xr:uid="{00000000-0005-0000-0000-000019000000}"/>
    <cellStyle name="Moeda 9" xfId="67" xr:uid="{A924A982-D825-41CC-96DB-359C3C683D40}"/>
    <cellStyle name="Normal" xfId="0" builtinId="0"/>
    <cellStyle name="Normal 2" xfId="27" xr:uid="{00000000-0005-0000-0000-00001B000000}"/>
    <cellStyle name="Normal 2 2" xfId="28" xr:uid="{00000000-0005-0000-0000-00001C000000}"/>
    <cellStyle name="Normal 2 3" xfId="72" xr:uid="{9946F1E9-F662-4A9D-A97B-0E636C3A5F55}"/>
    <cellStyle name="Normal 3" xfId="29" xr:uid="{00000000-0005-0000-0000-00001D000000}"/>
    <cellStyle name="Normal 3 2" xfId="30" xr:uid="{00000000-0005-0000-0000-00001E000000}"/>
    <cellStyle name="Normal 3__HPlus_Vigilancia_Reajuste 2012" xfId="31" xr:uid="{00000000-0005-0000-0000-00001F000000}"/>
    <cellStyle name="Normal 4" xfId="32" xr:uid="{00000000-0005-0000-0000-000020000000}"/>
    <cellStyle name="Normal 5" xfId="33" xr:uid="{00000000-0005-0000-0000-000021000000}"/>
    <cellStyle name="Normal 6" xfId="34" xr:uid="{00000000-0005-0000-0000-000022000000}"/>
    <cellStyle name="Normal 7" xfId="66" xr:uid="{581DB3B1-AAB4-4C2A-BD97-CFB6BBAB1895}"/>
    <cellStyle name="Normal 8" xfId="68" xr:uid="{69A5EA63-F6D3-4690-896C-282AA7B93096}"/>
    <cellStyle name="Porcentagem 2" xfId="35" xr:uid="{00000000-0005-0000-0000-000023000000}"/>
    <cellStyle name="Porcentagem 3" xfId="36" xr:uid="{00000000-0005-0000-0000-000024000000}"/>
    <cellStyle name="Porcentagem 3 2" xfId="37" xr:uid="{00000000-0005-0000-0000-000025000000}"/>
    <cellStyle name="Porcentagem 3 3" xfId="38" xr:uid="{00000000-0005-0000-0000-000026000000}"/>
    <cellStyle name="Porcentagem 4" xfId="39" xr:uid="{00000000-0005-0000-0000-000027000000}"/>
    <cellStyle name="Porcentagem 5" xfId="40" xr:uid="{00000000-0005-0000-0000-000028000000}"/>
    <cellStyle name="Porcentagem 6" xfId="69" xr:uid="{F9899FB2-C7A5-4522-A379-E8B3D787EEC1}"/>
    <cellStyle name="Separador de milhares 2" xfId="41" xr:uid="{00000000-0005-0000-0000-000029000000}"/>
    <cellStyle name="Separador de milhares 2 2" xfId="42" xr:uid="{00000000-0005-0000-0000-00002A000000}"/>
    <cellStyle name="Separador de milhares 2 2 2" xfId="43" xr:uid="{00000000-0005-0000-0000-00002B000000}"/>
    <cellStyle name="Separador de milhares 2 3" xfId="44" xr:uid="{00000000-0005-0000-0000-00002C000000}"/>
    <cellStyle name="Separador de milhares 2 4" xfId="45" xr:uid="{00000000-0005-0000-0000-00002D000000}"/>
    <cellStyle name="Separador de milhares 2 5" xfId="46" xr:uid="{00000000-0005-0000-0000-00002E000000}"/>
    <cellStyle name="Separador de milhares 2_Atacadão_Vigilância - Taguatinga" xfId="47" xr:uid="{00000000-0005-0000-0000-00002F000000}"/>
    <cellStyle name="Separador de milhares 3" xfId="48" xr:uid="{00000000-0005-0000-0000-000030000000}"/>
    <cellStyle name="Separador de milhares 3 2" xfId="49" xr:uid="{00000000-0005-0000-0000-000031000000}"/>
    <cellStyle name="Separador de milhares 3 3" xfId="50" xr:uid="{00000000-0005-0000-0000-000032000000}"/>
    <cellStyle name="Separador de milhares 4" xfId="51" xr:uid="{00000000-0005-0000-0000-000033000000}"/>
    <cellStyle name="Separador de milhares 4 10" xfId="52" xr:uid="{00000000-0005-0000-0000-000034000000}"/>
    <cellStyle name="Separador de milhares 4 2" xfId="53" xr:uid="{00000000-0005-0000-0000-000035000000}"/>
    <cellStyle name="Separador de milhares 4 3" xfId="54" xr:uid="{00000000-0005-0000-0000-000036000000}"/>
    <cellStyle name="Separador de milhares 4 4" xfId="55" xr:uid="{00000000-0005-0000-0000-000037000000}"/>
    <cellStyle name="Separador de milhares 4 5" xfId="56" xr:uid="{00000000-0005-0000-0000-000038000000}"/>
    <cellStyle name="Separador de milhares 4 6" xfId="57" xr:uid="{00000000-0005-0000-0000-000039000000}"/>
    <cellStyle name="Separador de milhares 4 7" xfId="58" xr:uid="{00000000-0005-0000-0000-00003A000000}"/>
    <cellStyle name="Separador de milhares 4 8" xfId="59" xr:uid="{00000000-0005-0000-0000-00003B000000}"/>
    <cellStyle name="Separador de milhares 4 9" xfId="60" xr:uid="{00000000-0005-0000-0000-00003C000000}"/>
    <cellStyle name="Separador de milhares 4_Atacadão_Vigilância - Taguatinga" xfId="61" xr:uid="{00000000-0005-0000-0000-00003D000000}"/>
    <cellStyle name="Separador de milhares 5" xfId="62" xr:uid="{00000000-0005-0000-0000-00003E000000}"/>
    <cellStyle name="TableStyleLight1" xfId="70" xr:uid="{6C519379-86F3-41CE-8CBD-94D631B26D2E}"/>
    <cellStyle name="Título 1 1" xfId="63" xr:uid="{00000000-0005-0000-0000-00003F000000}"/>
    <cellStyle name="Título 1 1 1" xfId="64" xr:uid="{00000000-0005-0000-0000-000040000000}"/>
    <cellStyle name="Vírgula 2" xfId="65" xr:uid="{00000000-0005-0000-0000-000041000000}"/>
    <cellStyle name="Vírgula 3" xfId="73" xr:uid="{5AD881B9-D306-4A93-A808-65171EE3DF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Textura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1060"/>
  <sheetViews>
    <sheetView showGridLines="0" view="pageBreakPreview" zoomScale="130" zoomScaleNormal="130" zoomScaleSheetLayoutView="130" workbookViewId="0">
      <selection activeCell="E92" sqref="E92"/>
    </sheetView>
  </sheetViews>
  <sheetFormatPr defaultRowHeight="14.1" customHeight="1" x14ac:dyDescent="0.2"/>
  <cols>
    <col min="1" max="1" width="6.5703125" style="5" customWidth="1"/>
    <col min="2" max="2" width="54.28515625" style="5" customWidth="1"/>
    <col min="3" max="3" width="17.28515625" style="23" customWidth="1"/>
    <col min="4" max="4" width="12" style="24" customWidth="1"/>
    <col min="5" max="5" width="20.42578125" style="5" customWidth="1"/>
    <col min="6" max="6" width="29.28515625" style="1" customWidth="1"/>
    <col min="7" max="7" width="9.140625" style="1"/>
    <col min="8" max="8" width="10" style="1" bestFit="1" customWidth="1"/>
    <col min="9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20" t="s">
        <v>1</v>
      </c>
      <c r="B2" s="120"/>
      <c r="C2" s="120"/>
      <c r="D2" s="120"/>
      <c r="E2" s="120"/>
      <c r="F2" s="4"/>
    </row>
    <row r="3" spans="1:6" ht="14.1" customHeight="1" x14ac:dyDescent="0.2">
      <c r="A3" s="121"/>
      <c r="B3" s="121"/>
      <c r="C3" s="121"/>
      <c r="D3" s="121"/>
      <c r="E3" s="121"/>
      <c r="F3" s="4"/>
    </row>
    <row r="4" spans="1:6" ht="14.1" customHeight="1" thickBot="1" x14ac:dyDescent="0.25">
      <c r="A4" s="122"/>
      <c r="B4" s="122"/>
      <c r="C4" s="122"/>
      <c r="D4" s="122"/>
      <c r="E4" s="122"/>
      <c r="F4" s="4"/>
    </row>
    <row r="5" spans="1:6" ht="14.1" customHeight="1" x14ac:dyDescent="0.2">
      <c r="A5" s="123"/>
      <c r="B5" s="124"/>
      <c r="C5" s="124"/>
      <c r="D5" s="124"/>
      <c r="E5" s="125"/>
      <c r="F5" s="4"/>
    </row>
    <row r="6" spans="1:6" ht="14.1" customHeight="1" x14ac:dyDescent="0.2">
      <c r="A6" s="117"/>
      <c r="B6" s="118"/>
      <c r="C6" s="118"/>
      <c r="D6" s="118"/>
      <c r="E6" s="119"/>
      <c r="F6" s="4"/>
    </row>
    <row r="7" spans="1:6" ht="14.1" customHeight="1" x14ac:dyDescent="0.2">
      <c r="A7" s="30" t="s">
        <v>2</v>
      </c>
      <c r="B7" s="126" t="s">
        <v>3</v>
      </c>
      <c r="C7" s="127"/>
      <c r="D7" s="128"/>
      <c r="E7" s="129"/>
      <c r="F7" s="7"/>
    </row>
    <row r="8" spans="1:6" ht="14.1" customHeight="1" x14ac:dyDescent="0.2">
      <c r="A8" s="6" t="s">
        <v>4</v>
      </c>
      <c r="B8" s="117" t="s">
        <v>112</v>
      </c>
      <c r="C8" s="119"/>
      <c r="D8" s="130" t="s">
        <v>57</v>
      </c>
      <c r="E8" s="131"/>
      <c r="F8" s="7"/>
    </row>
    <row r="9" spans="1:6" ht="14.1" customHeight="1" x14ac:dyDescent="0.2">
      <c r="A9" s="6" t="s">
        <v>5</v>
      </c>
      <c r="B9" s="117" t="s">
        <v>6</v>
      </c>
      <c r="C9" s="119"/>
      <c r="D9" s="130" t="s">
        <v>129</v>
      </c>
      <c r="E9" s="131"/>
      <c r="F9" s="7"/>
    </row>
    <row r="10" spans="1:6" ht="14.1" customHeight="1" x14ac:dyDescent="0.2">
      <c r="A10" s="6" t="s">
        <v>7</v>
      </c>
      <c r="B10" s="117" t="s">
        <v>8</v>
      </c>
      <c r="C10" s="119"/>
      <c r="D10" s="130">
        <v>24</v>
      </c>
      <c r="E10" s="131"/>
      <c r="F10" s="7"/>
    </row>
    <row r="11" spans="1:6" ht="14.1" customHeight="1" x14ac:dyDescent="0.2">
      <c r="A11" s="141" t="s">
        <v>53</v>
      </c>
      <c r="B11" s="141"/>
      <c r="C11" s="141"/>
      <c r="D11" s="141"/>
      <c r="E11" s="141"/>
      <c r="F11" s="7"/>
    </row>
    <row r="12" spans="1:6" ht="12.75" customHeight="1" x14ac:dyDescent="0.2">
      <c r="A12" s="32"/>
      <c r="B12" s="133" t="s">
        <v>9</v>
      </c>
      <c r="C12" s="134"/>
      <c r="D12" s="132" t="s">
        <v>52</v>
      </c>
      <c r="E12" s="132"/>
      <c r="F12" s="7"/>
    </row>
    <row r="13" spans="1:6" ht="15" customHeight="1" x14ac:dyDescent="0.2">
      <c r="A13" s="31"/>
      <c r="B13" s="135" t="s">
        <v>54</v>
      </c>
      <c r="C13" s="134"/>
      <c r="D13" s="136">
        <v>1</v>
      </c>
      <c r="E13" s="137"/>
      <c r="F13" s="7"/>
    </row>
    <row r="14" spans="1:6" s="27" customFormat="1" ht="14.1" customHeight="1" x14ac:dyDescent="0.2">
      <c r="A14" s="138" t="s">
        <v>120</v>
      </c>
      <c r="B14" s="139"/>
      <c r="C14" s="139"/>
      <c r="D14" s="139"/>
      <c r="E14" s="140"/>
      <c r="F14" s="26"/>
    </row>
    <row r="15" spans="1:6" ht="14.1" customHeight="1" x14ac:dyDescent="0.2">
      <c r="A15" s="142" t="s">
        <v>10</v>
      </c>
      <c r="B15" s="143"/>
      <c r="C15" s="143"/>
      <c r="D15" s="143"/>
      <c r="E15" s="144"/>
      <c r="F15" s="4"/>
    </row>
    <row r="16" spans="1:6" ht="14.1" customHeight="1" x14ac:dyDescent="0.2">
      <c r="A16" s="10">
        <v>1</v>
      </c>
      <c r="B16" s="145" t="s">
        <v>11</v>
      </c>
      <c r="C16" s="146"/>
      <c r="D16" s="147" t="s">
        <v>118</v>
      </c>
      <c r="E16" s="148"/>
      <c r="F16" s="4"/>
    </row>
    <row r="17" spans="1:6" ht="14.1" customHeight="1" x14ac:dyDescent="0.2">
      <c r="A17" s="10">
        <v>2</v>
      </c>
      <c r="B17" s="145" t="s">
        <v>111</v>
      </c>
      <c r="C17" s="146"/>
      <c r="D17" s="150">
        <v>3976.85</v>
      </c>
      <c r="E17" s="151">
        <v>0</v>
      </c>
      <c r="F17" s="67"/>
    </row>
    <row r="18" spans="1:6" ht="14.1" customHeight="1" x14ac:dyDescent="0.2">
      <c r="A18" s="10">
        <v>3</v>
      </c>
      <c r="B18" s="145" t="s">
        <v>13</v>
      </c>
      <c r="C18" s="146"/>
      <c r="D18" s="147" t="s">
        <v>120</v>
      </c>
      <c r="E18" s="148"/>
      <c r="F18" s="4"/>
    </row>
    <row r="19" spans="1:6" ht="14.1" customHeight="1" x14ac:dyDescent="0.2">
      <c r="A19" s="10">
        <v>4</v>
      </c>
      <c r="B19" s="149" t="s">
        <v>14</v>
      </c>
      <c r="C19" s="149"/>
      <c r="D19" s="152">
        <v>45352</v>
      </c>
      <c r="E19" s="153"/>
      <c r="F19" s="4"/>
    </row>
    <row r="20" spans="1:6" ht="14.1" customHeight="1" x14ac:dyDescent="0.2">
      <c r="A20" s="10">
        <v>5</v>
      </c>
      <c r="B20" s="145" t="s">
        <v>55</v>
      </c>
      <c r="C20" s="146"/>
      <c r="D20" s="159"/>
      <c r="E20" s="161"/>
      <c r="F20" s="4"/>
    </row>
    <row r="21" spans="1:6" ht="14.1" customHeight="1" x14ac:dyDescent="0.2">
      <c r="A21" s="154" t="s">
        <v>15</v>
      </c>
      <c r="B21" s="154"/>
      <c r="C21" s="154"/>
      <c r="D21" s="154"/>
      <c r="E21" s="154"/>
      <c r="F21" s="4"/>
    </row>
    <row r="22" spans="1:6" ht="14.1" customHeight="1" x14ac:dyDescent="0.2">
      <c r="A22" s="8">
        <v>1</v>
      </c>
      <c r="B22" s="155" t="s">
        <v>16</v>
      </c>
      <c r="C22" s="155"/>
      <c r="D22" s="12" t="s">
        <v>17</v>
      </c>
      <c r="E22" s="8" t="s">
        <v>18</v>
      </c>
      <c r="F22" s="4"/>
    </row>
    <row r="23" spans="1:6" ht="14.1" customHeight="1" x14ac:dyDescent="0.2">
      <c r="A23" s="10" t="s">
        <v>2</v>
      </c>
      <c r="B23" s="149" t="s">
        <v>19</v>
      </c>
      <c r="C23" s="149"/>
      <c r="D23" s="13"/>
      <c r="E23" s="15">
        <f>D17</f>
        <v>3976.85</v>
      </c>
      <c r="F23" s="4"/>
    </row>
    <row r="24" spans="1:6" ht="14.1" customHeight="1" x14ac:dyDescent="0.2">
      <c r="A24" s="10" t="s">
        <v>4</v>
      </c>
      <c r="B24" s="149" t="s">
        <v>20</v>
      </c>
      <c r="C24" s="149"/>
      <c r="D24" s="18">
        <v>0.3</v>
      </c>
      <c r="E24" s="14"/>
      <c r="F24" s="22"/>
    </row>
    <row r="25" spans="1:6" ht="14.1" customHeight="1" x14ac:dyDescent="0.2">
      <c r="A25" s="10" t="s">
        <v>5</v>
      </c>
      <c r="B25" s="149" t="s">
        <v>21</v>
      </c>
      <c r="C25" s="149"/>
      <c r="D25" s="18">
        <v>0</v>
      </c>
      <c r="E25" s="14">
        <v>0</v>
      </c>
      <c r="F25" s="4"/>
    </row>
    <row r="26" spans="1:6" ht="14.1" customHeight="1" x14ac:dyDescent="0.2">
      <c r="A26" s="10" t="s">
        <v>7</v>
      </c>
      <c r="B26" s="149" t="s">
        <v>22</v>
      </c>
      <c r="C26" s="149"/>
      <c r="D26" s="18">
        <v>0</v>
      </c>
      <c r="E26" s="14">
        <v>0</v>
      </c>
      <c r="F26" s="4"/>
    </row>
    <row r="27" spans="1:6" ht="14.1" customHeight="1" x14ac:dyDescent="0.2">
      <c r="A27" s="10" t="s">
        <v>23</v>
      </c>
      <c r="B27" s="149" t="s">
        <v>58</v>
      </c>
      <c r="C27" s="149"/>
      <c r="D27" s="18">
        <v>0</v>
      </c>
      <c r="E27" s="14">
        <v>0</v>
      </c>
      <c r="F27" s="4"/>
    </row>
    <row r="28" spans="1:6" ht="14.1" customHeight="1" x14ac:dyDescent="0.2">
      <c r="A28" s="10" t="s">
        <v>24</v>
      </c>
      <c r="B28" s="149" t="s">
        <v>27</v>
      </c>
      <c r="C28" s="149"/>
      <c r="D28" s="18">
        <v>0</v>
      </c>
      <c r="E28" s="14">
        <v>0</v>
      </c>
      <c r="F28" s="4"/>
    </row>
    <row r="29" spans="1:6" ht="14.1" customHeight="1" x14ac:dyDescent="0.2">
      <c r="A29" s="155" t="s">
        <v>39</v>
      </c>
      <c r="B29" s="155"/>
      <c r="C29" s="155"/>
      <c r="D29" s="155"/>
      <c r="E29" s="83">
        <f>ROUND(SUM(E23:E28),2)</f>
        <v>3976.85</v>
      </c>
      <c r="F29" s="4"/>
    </row>
    <row r="30" spans="1:6" ht="14.1" customHeight="1" x14ac:dyDescent="0.2">
      <c r="A30" s="154" t="s">
        <v>59</v>
      </c>
      <c r="B30" s="154"/>
      <c r="C30" s="154"/>
      <c r="D30" s="154"/>
      <c r="E30" s="154"/>
      <c r="F30" s="4"/>
    </row>
    <row r="31" spans="1:6" s="3" customFormat="1" ht="14.1" customHeight="1" x14ac:dyDescent="0.2">
      <c r="A31" s="142" t="s">
        <v>60</v>
      </c>
      <c r="B31" s="143"/>
      <c r="C31" s="144"/>
      <c r="D31" s="12" t="s">
        <v>17</v>
      </c>
      <c r="E31" s="8" t="s">
        <v>31</v>
      </c>
      <c r="F31" s="7"/>
    </row>
    <row r="32" spans="1:6" s="3" customFormat="1" ht="14.1" customHeight="1" x14ac:dyDescent="0.2">
      <c r="A32" s="17" t="s">
        <v>2</v>
      </c>
      <c r="B32" s="156" t="s">
        <v>41</v>
      </c>
      <c r="C32" s="156"/>
      <c r="D32" s="91">
        <v>8.3299999999999999E-2</v>
      </c>
      <c r="E32" s="15">
        <f>ROUND($E$29*D32,2)</f>
        <v>331.27</v>
      </c>
      <c r="F32" s="7"/>
    </row>
    <row r="33" spans="1:6" s="3" customFormat="1" ht="14.1" customHeight="1" x14ac:dyDescent="0.2">
      <c r="A33" s="17" t="s">
        <v>4</v>
      </c>
      <c r="B33" s="156" t="s">
        <v>61</v>
      </c>
      <c r="C33" s="156"/>
      <c r="D33" s="91">
        <v>0.1111</v>
      </c>
      <c r="E33" s="15">
        <f>ROUND($E$29*D33,2)</f>
        <v>441.83</v>
      </c>
      <c r="F33" s="7"/>
    </row>
    <row r="34" spans="1:6" s="3" customFormat="1" ht="14.1" customHeight="1" x14ac:dyDescent="0.2">
      <c r="A34" s="157" t="s">
        <v>62</v>
      </c>
      <c r="B34" s="157"/>
      <c r="C34" s="157"/>
      <c r="D34" s="18">
        <f>SUM(D32:D33)</f>
        <v>0.19440000000000002</v>
      </c>
      <c r="E34" s="83">
        <f>ROUNDDOWN(SUM(E32:E33),2)</f>
        <v>773.1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42" t="s">
        <v>63</v>
      </c>
      <c r="B36" s="143"/>
      <c r="C36" s="144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56" t="s">
        <v>32</v>
      </c>
      <c r="C37" s="156"/>
      <c r="D37" s="18">
        <v>0.2</v>
      </c>
      <c r="E37" s="87">
        <f>ROUND((E29+E34+E78)*D37,2)</f>
        <v>962.84</v>
      </c>
      <c r="F37" s="7"/>
    </row>
    <row r="38" spans="1:6" s="3" customFormat="1" ht="14.1" customHeight="1" x14ac:dyDescent="0.2">
      <c r="A38" s="17" t="s">
        <v>4</v>
      </c>
      <c r="B38" s="156" t="s">
        <v>36</v>
      </c>
      <c r="C38" s="156"/>
      <c r="D38" s="18">
        <v>2.5000000000000001E-2</v>
      </c>
      <c r="E38" s="15">
        <f>(E29+E34+E78)*D38</f>
        <v>120.35449999999999</v>
      </c>
      <c r="F38" s="7"/>
    </row>
    <row r="39" spans="1:6" s="3" customFormat="1" ht="14.1" customHeight="1" x14ac:dyDescent="0.2">
      <c r="A39" s="17" t="s">
        <v>5</v>
      </c>
      <c r="B39" s="156" t="s">
        <v>132</v>
      </c>
      <c r="C39" s="156"/>
      <c r="D39" s="18">
        <v>0.06</v>
      </c>
      <c r="E39" s="15">
        <f>(E29+E34+E78)*D39</f>
        <v>288.85079999999994</v>
      </c>
      <c r="F39" s="7"/>
    </row>
    <row r="40" spans="1:6" s="3" customFormat="1" ht="14.1" customHeight="1" x14ac:dyDescent="0.2">
      <c r="A40" s="17" t="s">
        <v>7</v>
      </c>
      <c r="B40" s="156" t="s">
        <v>33</v>
      </c>
      <c r="C40" s="156"/>
      <c r="D40" s="18">
        <v>1.4999999999999999E-2</v>
      </c>
      <c r="E40" s="15">
        <f>(E29+E34+E78)*D40</f>
        <v>72.212699999999984</v>
      </c>
      <c r="F40" s="7"/>
    </row>
    <row r="41" spans="1:6" s="3" customFormat="1" ht="14.1" customHeight="1" x14ac:dyDescent="0.2">
      <c r="A41" s="17" t="s">
        <v>23</v>
      </c>
      <c r="B41" s="156" t="s">
        <v>34</v>
      </c>
      <c r="C41" s="156"/>
      <c r="D41" s="18">
        <v>0.01</v>
      </c>
      <c r="E41" s="15">
        <f>(E29+E34+E78)*D41</f>
        <v>48.141799999999996</v>
      </c>
      <c r="F41" s="7"/>
    </row>
    <row r="42" spans="1:6" s="3" customFormat="1" ht="14.1" customHeight="1" x14ac:dyDescent="0.2">
      <c r="A42" s="17" t="s">
        <v>24</v>
      </c>
      <c r="B42" s="156" t="s">
        <v>38</v>
      </c>
      <c r="C42" s="156"/>
      <c r="D42" s="18">
        <v>6.0000000000000001E-3</v>
      </c>
      <c r="E42" s="15">
        <f>(E29+E34+E78)*D42</f>
        <v>28.885079999999999</v>
      </c>
      <c r="F42" s="7"/>
    </row>
    <row r="43" spans="1:6" s="3" customFormat="1" ht="14.1" customHeight="1" x14ac:dyDescent="0.2">
      <c r="A43" s="17" t="s">
        <v>25</v>
      </c>
      <c r="B43" s="156" t="s">
        <v>35</v>
      </c>
      <c r="C43" s="156"/>
      <c r="D43" s="18">
        <v>2E-3</v>
      </c>
      <c r="E43" s="15">
        <f>(E29+E34+E78)*D43</f>
        <v>9.6283599999999989</v>
      </c>
      <c r="F43" s="7"/>
    </row>
    <row r="44" spans="1:6" s="3" customFormat="1" ht="14.1" customHeight="1" thickBot="1" x14ac:dyDescent="0.25">
      <c r="A44" s="59" t="s">
        <v>26</v>
      </c>
      <c r="B44" s="171" t="s">
        <v>37</v>
      </c>
      <c r="C44" s="171"/>
      <c r="D44" s="92">
        <v>0.08</v>
      </c>
      <c r="E44" s="88">
        <f>(E29+E34+E78)*D44</f>
        <v>385.13439999999997</v>
      </c>
      <c r="F44" s="7"/>
    </row>
    <row r="45" spans="1:6" s="3" customFormat="1" ht="14.1" customHeight="1" thickBot="1" x14ac:dyDescent="0.25">
      <c r="A45" s="172" t="s">
        <v>39</v>
      </c>
      <c r="B45" s="173"/>
      <c r="C45" s="173"/>
      <c r="D45" s="62">
        <f>SUM(D37:D44)</f>
        <v>0.39800000000000008</v>
      </c>
      <c r="E45" s="84">
        <f>ROUNDDOWN(SUM(E37:E44),2)</f>
        <v>1916.04</v>
      </c>
      <c r="F45" s="7"/>
    </row>
    <row r="46" spans="1:6" s="3" customFormat="1" ht="14.1" customHeight="1" x14ac:dyDescent="0.2">
      <c r="A46" s="174" t="s">
        <v>64</v>
      </c>
      <c r="B46" s="175"/>
      <c r="C46" s="176"/>
      <c r="D46" s="60"/>
      <c r="E46" s="61"/>
      <c r="F46" s="7"/>
    </row>
    <row r="47" spans="1:6" ht="14.1" customHeight="1" x14ac:dyDescent="0.2">
      <c r="A47" s="10" t="s">
        <v>2</v>
      </c>
      <c r="B47" s="149" t="s">
        <v>28</v>
      </c>
      <c r="C47" s="149"/>
      <c r="D47" s="149"/>
      <c r="E47" s="15">
        <f>((8.55*2)*26)-(E23*0.06)</f>
        <v>205.98900000000003</v>
      </c>
      <c r="F47" s="25"/>
    </row>
    <row r="48" spans="1:6" ht="14.1" customHeight="1" x14ac:dyDescent="0.2">
      <c r="A48" s="10" t="s">
        <v>4</v>
      </c>
      <c r="B48" s="149" t="s">
        <v>65</v>
      </c>
      <c r="C48" s="149"/>
      <c r="D48" s="149"/>
      <c r="E48" s="87">
        <f>(22*18.4)*80%</f>
        <v>323.83999999999997</v>
      </c>
      <c r="F48" s="4"/>
    </row>
    <row r="49" spans="1:6" ht="14.1" customHeight="1" x14ac:dyDescent="0.2">
      <c r="A49" s="10" t="s">
        <v>5</v>
      </c>
      <c r="B49" s="149" t="s">
        <v>66</v>
      </c>
      <c r="C49" s="149"/>
      <c r="D49" s="149"/>
      <c r="E49" s="89">
        <v>0</v>
      </c>
      <c r="F49" s="4"/>
    </row>
    <row r="50" spans="1:6" ht="14.1" customHeight="1" x14ac:dyDescent="0.2">
      <c r="A50" s="10" t="s">
        <v>7</v>
      </c>
      <c r="B50" s="149" t="s">
        <v>67</v>
      </c>
      <c r="C50" s="149"/>
      <c r="D50" s="149"/>
      <c r="E50" s="58">
        <v>0</v>
      </c>
      <c r="F50" s="4"/>
    </row>
    <row r="51" spans="1:6" ht="14.1" customHeight="1" x14ac:dyDescent="0.2">
      <c r="A51" s="10" t="s">
        <v>23</v>
      </c>
      <c r="B51" s="149" t="s">
        <v>110</v>
      </c>
      <c r="C51" s="149"/>
      <c r="D51" s="149"/>
      <c r="E51" s="58">
        <v>0</v>
      </c>
      <c r="F51" s="4"/>
    </row>
    <row r="52" spans="1:6" ht="14.1" customHeight="1" x14ac:dyDescent="0.2">
      <c r="A52" s="10" t="s">
        <v>24</v>
      </c>
      <c r="B52" s="149" t="s">
        <v>68</v>
      </c>
      <c r="C52" s="149"/>
      <c r="D52" s="149"/>
      <c r="E52" s="11"/>
      <c r="F52" s="4"/>
    </row>
    <row r="53" spans="1:6" ht="14.1" customHeight="1" x14ac:dyDescent="0.2">
      <c r="A53" s="155" t="s">
        <v>39</v>
      </c>
      <c r="B53" s="155"/>
      <c r="C53" s="155"/>
      <c r="D53" s="155"/>
      <c r="E53" s="85">
        <f>ROUND(SUM(E47:E52),2)</f>
        <v>529.83000000000004</v>
      </c>
      <c r="F53" s="4"/>
    </row>
    <row r="54" spans="1:6" ht="14.1" customHeight="1" x14ac:dyDescent="0.2">
      <c r="A54" s="142" t="s">
        <v>69</v>
      </c>
      <c r="B54" s="143"/>
      <c r="C54" s="143"/>
      <c r="D54" s="143"/>
      <c r="E54" s="144"/>
      <c r="F54" s="4"/>
    </row>
    <row r="55" spans="1:6" ht="14.1" customHeight="1" x14ac:dyDescent="0.2">
      <c r="A55" s="142" t="s">
        <v>70</v>
      </c>
      <c r="B55" s="143"/>
      <c r="C55" s="143"/>
      <c r="D55" s="144"/>
      <c r="E55" s="8"/>
      <c r="F55" s="4"/>
    </row>
    <row r="56" spans="1:6" ht="14.1" customHeight="1" x14ac:dyDescent="0.2">
      <c r="A56" s="10" t="s">
        <v>71</v>
      </c>
      <c r="B56" s="149" t="s">
        <v>74</v>
      </c>
      <c r="C56" s="149"/>
      <c r="D56" s="149"/>
      <c r="E56" s="15">
        <f>E34</f>
        <v>773.1</v>
      </c>
      <c r="F56" s="4"/>
    </row>
    <row r="57" spans="1:6" ht="14.1" customHeight="1" x14ac:dyDescent="0.2">
      <c r="A57" s="10" t="s">
        <v>72</v>
      </c>
      <c r="B57" s="149" t="s">
        <v>75</v>
      </c>
      <c r="C57" s="149"/>
      <c r="D57" s="149"/>
      <c r="E57" s="15">
        <f>E45</f>
        <v>1916.04</v>
      </c>
      <c r="F57" s="4"/>
    </row>
    <row r="58" spans="1:6" ht="14.1" customHeight="1" x14ac:dyDescent="0.2">
      <c r="A58" s="10" t="s">
        <v>73</v>
      </c>
      <c r="B58" s="149" t="s">
        <v>76</v>
      </c>
      <c r="C58" s="149"/>
      <c r="D58" s="149"/>
      <c r="E58" s="15">
        <f>E53</f>
        <v>529.83000000000004</v>
      </c>
      <c r="F58" s="4"/>
    </row>
    <row r="59" spans="1:6" ht="14.1" customHeight="1" x14ac:dyDescent="0.2">
      <c r="A59" s="10"/>
      <c r="B59" s="159" t="s">
        <v>39</v>
      </c>
      <c r="C59" s="160"/>
      <c r="D59" s="161"/>
      <c r="E59" s="83">
        <f>ROUND(SUM(E56:E58),2)</f>
        <v>3218.97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54" t="s">
        <v>77</v>
      </c>
      <c r="B61" s="154"/>
      <c r="C61" s="154"/>
      <c r="D61" s="154"/>
      <c r="E61" s="154"/>
      <c r="F61" s="4"/>
    </row>
    <row r="62" spans="1:6" ht="14.1" customHeight="1" x14ac:dyDescent="0.2">
      <c r="A62" s="17" t="s">
        <v>2</v>
      </c>
      <c r="B62" s="156" t="s">
        <v>42</v>
      </c>
      <c r="C62" s="156"/>
      <c r="D62" s="64">
        <v>4.1700000000000001E-3</v>
      </c>
      <c r="E62" s="15">
        <f>E29*D62</f>
        <v>16.583464500000002</v>
      </c>
      <c r="F62" s="4"/>
    </row>
    <row r="63" spans="1:6" ht="14.1" customHeight="1" x14ac:dyDescent="0.2">
      <c r="A63" s="17" t="s">
        <v>4</v>
      </c>
      <c r="B63" s="149" t="s">
        <v>51</v>
      </c>
      <c r="C63" s="156"/>
      <c r="D63" s="64">
        <v>3.3E-4</v>
      </c>
      <c r="E63" s="15">
        <f>E29*D63</f>
        <v>1.3123605</v>
      </c>
      <c r="F63" s="4"/>
    </row>
    <row r="64" spans="1:6" ht="14.1" customHeight="1" x14ac:dyDescent="0.2">
      <c r="A64" s="17" t="s">
        <v>5</v>
      </c>
      <c r="B64" s="149" t="s">
        <v>78</v>
      </c>
      <c r="C64" s="156"/>
      <c r="D64" s="64">
        <v>1.6000000000000001E-3</v>
      </c>
      <c r="E64" s="15">
        <f>E29*D64</f>
        <v>6.3629600000000002</v>
      </c>
      <c r="F64" s="4"/>
    </row>
    <row r="65" spans="1:6" ht="14.1" customHeight="1" x14ac:dyDescent="0.2">
      <c r="A65" s="17" t="s">
        <v>7</v>
      </c>
      <c r="B65" s="149" t="s">
        <v>0</v>
      </c>
      <c r="C65" s="156"/>
      <c r="D65" s="64">
        <v>1.9439999999999999E-2</v>
      </c>
      <c r="E65" s="15">
        <f>E29*D65</f>
        <v>77.309963999999994</v>
      </c>
      <c r="F65" s="4"/>
    </row>
    <row r="66" spans="1:6" ht="14.1" customHeight="1" x14ac:dyDescent="0.2">
      <c r="A66" s="17" t="s">
        <v>23</v>
      </c>
      <c r="B66" s="149" t="s">
        <v>79</v>
      </c>
      <c r="C66" s="156"/>
      <c r="D66" s="64">
        <f>D45*D65</f>
        <v>7.737120000000001E-3</v>
      </c>
      <c r="E66" s="15">
        <f>E29*D66</f>
        <v>30.769365672000003</v>
      </c>
      <c r="F66" s="76"/>
    </row>
    <row r="67" spans="1:6" ht="14.1" customHeight="1" x14ac:dyDescent="0.2">
      <c r="A67" s="17" t="s">
        <v>24</v>
      </c>
      <c r="B67" s="149" t="s">
        <v>133</v>
      </c>
      <c r="C67" s="156"/>
      <c r="D67" s="64">
        <v>3.2000000000000001E-2</v>
      </c>
      <c r="E67" s="15">
        <f>E29*D67</f>
        <v>127.25919999999999</v>
      </c>
      <c r="F67" s="4"/>
    </row>
    <row r="68" spans="1:6" ht="14.1" customHeight="1" x14ac:dyDescent="0.2">
      <c r="A68" s="155" t="s">
        <v>39</v>
      </c>
      <c r="B68" s="155"/>
      <c r="C68" s="155"/>
      <c r="D68" s="79">
        <f>SUM(D62:D67)</f>
        <v>6.5277119999999994E-2</v>
      </c>
      <c r="E68" s="83">
        <f>ROUNDDOWN(SUM(E62:E67),2)</f>
        <v>259.58999999999997</v>
      </c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54" t="s">
        <v>80</v>
      </c>
      <c r="B70" s="154"/>
      <c r="C70" s="154"/>
      <c r="D70" s="154"/>
      <c r="E70" s="154"/>
      <c r="F70" s="4"/>
    </row>
    <row r="71" spans="1:6" ht="14.1" customHeight="1" x14ac:dyDescent="0.2">
      <c r="A71" s="8" t="s">
        <v>30</v>
      </c>
      <c r="B71" s="162" t="s">
        <v>81</v>
      </c>
      <c r="C71" s="162"/>
      <c r="D71" s="12" t="s">
        <v>17</v>
      </c>
      <c r="E71" s="8" t="s">
        <v>31</v>
      </c>
      <c r="F71" s="4"/>
    </row>
    <row r="72" spans="1:6" ht="14.1" customHeight="1" x14ac:dyDescent="0.2">
      <c r="A72" s="10" t="s">
        <v>2</v>
      </c>
      <c r="B72" s="149" t="s">
        <v>82</v>
      </c>
      <c r="C72" s="149"/>
      <c r="D72" s="90">
        <v>9.2599999999999991E-3</v>
      </c>
      <c r="E72" s="15">
        <f t="shared" ref="E72:E77" si="0">$E$29*D72</f>
        <v>36.825630999999994</v>
      </c>
      <c r="F72" s="4"/>
    </row>
    <row r="73" spans="1:6" ht="14.1" customHeight="1" x14ac:dyDescent="0.2">
      <c r="A73" s="10" t="s">
        <v>4</v>
      </c>
      <c r="B73" s="149" t="s">
        <v>83</v>
      </c>
      <c r="C73" s="149"/>
      <c r="D73" s="90">
        <v>5.5599999999999998E-3</v>
      </c>
      <c r="E73" s="15">
        <f t="shared" si="0"/>
        <v>22.111286</v>
      </c>
      <c r="F73" s="4"/>
    </row>
    <row r="74" spans="1:6" ht="14.1" customHeight="1" x14ac:dyDescent="0.2">
      <c r="A74" s="10" t="s">
        <v>5</v>
      </c>
      <c r="B74" s="149" t="s">
        <v>84</v>
      </c>
      <c r="C74" s="149"/>
      <c r="D74" s="90">
        <v>2.7999999999999998E-4</v>
      </c>
      <c r="E74" s="15">
        <f t="shared" si="0"/>
        <v>1.1135179999999998</v>
      </c>
      <c r="F74" s="4"/>
    </row>
    <row r="75" spans="1:6" ht="14.1" customHeight="1" x14ac:dyDescent="0.2">
      <c r="A75" s="10" t="s">
        <v>7</v>
      </c>
      <c r="B75" s="149" t="s">
        <v>85</v>
      </c>
      <c r="C75" s="149"/>
      <c r="D75" s="90">
        <v>5.0000000000000001E-4</v>
      </c>
      <c r="E75" s="15">
        <f t="shared" si="0"/>
        <v>1.9884249999999999</v>
      </c>
      <c r="F75" s="4"/>
    </row>
    <row r="76" spans="1:6" ht="14.1" customHeight="1" x14ac:dyDescent="0.2">
      <c r="A76" s="10" t="s">
        <v>23</v>
      </c>
      <c r="B76" s="149" t="s">
        <v>86</v>
      </c>
      <c r="C76" s="149"/>
      <c r="D76" s="90">
        <v>5.5000000000000003E-4</v>
      </c>
      <c r="E76" s="15">
        <f t="shared" si="0"/>
        <v>2.1872674999999999</v>
      </c>
      <c r="F76" s="4"/>
    </row>
    <row r="77" spans="1:6" ht="14.1" customHeight="1" x14ac:dyDescent="0.2">
      <c r="A77" s="10" t="s">
        <v>24</v>
      </c>
      <c r="B77" s="149" t="s">
        <v>87</v>
      </c>
      <c r="C77" s="149"/>
      <c r="D77" s="90">
        <v>0</v>
      </c>
      <c r="E77" s="14">
        <f t="shared" si="0"/>
        <v>0</v>
      </c>
      <c r="F77" s="4"/>
    </row>
    <row r="78" spans="1:6" ht="14.1" customHeight="1" x14ac:dyDescent="0.2">
      <c r="A78" s="157" t="s">
        <v>88</v>
      </c>
      <c r="B78" s="157"/>
      <c r="C78" s="157"/>
      <c r="D78" s="64">
        <f>SUM(D72:D77)</f>
        <v>1.6150000000000001E-2</v>
      </c>
      <c r="E78" s="83">
        <f>ROUNDUP(SUM(E72:E77),2)</f>
        <v>64.23</v>
      </c>
      <c r="F78" s="4"/>
    </row>
    <row r="79" spans="1:6" ht="13.5" customHeight="1" x14ac:dyDescent="0.2">
      <c r="A79" s="8" t="s">
        <v>40</v>
      </c>
      <c r="B79" s="162" t="s">
        <v>89</v>
      </c>
      <c r="C79" s="162"/>
      <c r="D79" s="12" t="s">
        <v>17</v>
      </c>
      <c r="E79" s="8" t="s">
        <v>31</v>
      </c>
      <c r="F79" s="4"/>
    </row>
    <row r="80" spans="1:6" ht="14.1" customHeight="1" x14ac:dyDescent="0.2">
      <c r="A80" s="10" t="s">
        <v>2</v>
      </c>
      <c r="B80" s="149" t="s">
        <v>90</v>
      </c>
      <c r="C80" s="149"/>
      <c r="D80" s="91">
        <v>0</v>
      </c>
      <c r="E80" s="14">
        <f>ROUND($E$29*D80,2)</f>
        <v>0</v>
      </c>
      <c r="F80" s="4"/>
    </row>
    <row r="81" spans="1:6" ht="14.1" customHeight="1" x14ac:dyDescent="0.2">
      <c r="A81" s="157" t="s">
        <v>88</v>
      </c>
      <c r="B81" s="157"/>
      <c r="C81" s="157"/>
      <c r="D81" s="18">
        <v>0</v>
      </c>
      <c r="E81" s="15">
        <f>ROUND($E$29*D81,2)</f>
        <v>0</v>
      </c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42" t="s">
        <v>91</v>
      </c>
      <c r="B83" s="143"/>
      <c r="C83" s="143"/>
      <c r="D83" s="143"/>
      <c r="E83" s="144"/>
      <c r="F83" s="4"/>
    </row>
    <row r="84" spans="1:6" ht="14.1" customHeight="1" x14ac:dyDescent="0.2">
      <c r="A84" s="142" t="s">
        <v>92</v>
      </c>
      <c r="B84" s="143"/>
      <c r="C84" s="143"/>
      <c r="D84" s="144"/>
      <c r="E84" s="8"/>
      <c r="F84" s="4"/>
    </row>
    <row r="85" spans="1:6" ht="14.1" customHeight="1" x14ac:dyDescent="0.2">
      <c r="A85" s="10" t="s">
        <v>30</v>
      </c>
      <c r="B85" s="149" t="s">
        <v>81</v>
      </c>
      <c r="C85" s="149"/>
      <c r="D85" s="149"/>
      <c r="E85" s="15">
        <f>E78</f>
        <v>64.23</v>
      </c>
      <c r="F85" s="4"/>
    </row>
    <row r="86" spans="1:6" ht="14.1" customHeight="1" x14ac:dyDescent="0.2">
      <c r="A86" s="10" t="s">
        <v>40</v>
      </c>
      <c r="B86" s="149" t="s">
        <v>89</v>
      </c>
      <c r="C86" s="149"/>
      <c r="D86" s="149"/>
      <c r="E86" s="14">
        <f>E81</f>
        <v>0</v>
      </c>
      <c r="F86" s="4"/>
    </row>
    <row r="87" spans="1:6" ht="14.1" customHeight="1" x14ac:dyDescent="0.2">
      <c r="A87" s="10"/>
      <c r="B87" s="130" t="s">
        <v>39</v>
      </c>
      <c r="C87" s="169"/>
      <c r="D87" s="131"/>
      <c r="E87" s="83">
        <f>SUM(E85:E86)</f>
        <v>64.23</v>
      </c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54" t="s">
        <v>93</v>
      </c>
      <c r="B89" s="154"/>
      <c r="C89" s="154"/>
      <c r="D89" s="154"/>
      <c r="E89" s="154"/>
      <c r="F89" s="4"/>
    </row>
    <row r="90" spans="1:6" ht="14.1" customHeight="1" x14ac:dyDescent="0.2">
      <c r="A90" s="8">
        <v>5</v>
      </c>
      <c r="B90" s="166" t="s">
        <v>29</v>
      </c>
      <c r="C90" s="167"/>
      <c r="D90" s="168"/>
      <c r="E90" s="9" t="s">
        <v>18</v>
      </c>
      <c r="F90" s="4"/>
    </row>
    <row r="91" spans="1:6" ht="14.1" customHeight="1" x14ac:dyDescent="0.2">
      <c r="A91" s="10" t="s">
        <v>2</v>
      </c>
      <c r="B91" s="133" t="s">
        <v>107</v>
      </c>
      <c r="C91" s="135"/>
      <c r="D91" s="134"/>
      <c r="E91" s="86">
        <f>103.46</f>
        <v>103.46</v>
      </c>
      <c r="F91" s="4"/>
    </row>
    <row r="92" spans="1:6" ht="14.1" customHeight="1" x14ac:dyDescent="0.2">
      <c r="A92" s="10" t="s">
        <v>4</v>
      </c>
      <c r="B92" s="81" t="s">
        <v>117</v>
      </c>
      <c r="C92" s="82"/>
      <c r="D92" s="80"/>
      <c r="E92" s="86">
        <f>151.29*2</f>
        <v>302.58</v>
      </c>
      <c r="F92" s="4"/>
    </row>
    <row r="93" spans="1:6" ht="14.1" customHeight="1" x14ac:dyDescent="0.2">
      <c r="A93" s="10" t="s">
        <v>5</v>
      </c>
      <c r="B93" s="81" t="s">
        <v>116</v>
      </c>
      <c r="C93" s="82"/>
      <c r="D93" s="80"/>
      <c r="E93" s="86">
        <v>93.92</v>
      </c>
      <c r="F93" s="4"/>
    </row>
    <row r="94" spans="1:6" ht="14.1" customHeight="1" x14ac:dyDescent="0.2">
      <c r="A94" s="10" t="s">
        <v>7</v>
      </c>
      <c r="B94" s="81" t="s">
        <v>124</v>
      </c>
      <c r="C94" s="82"/>
      <c r="D94" s="80"/>
      <c r="E94" s="86">
        <f>35396.51/12/9</f>
        <v>327.74546296296302</v>
      </c>
      <c r="F94" s="16"/>
    </row>
    <row r="95" spans="1:6" ht="14.1" customHeight="1" x14ac:dyDescent="0.2">
      <c r="A95" s="142" t="s">
        <v>39</v>
      </c>
      <c r="B95" s="143"/>
      <c r="C95" s="143"/>
      <c r="D95" s="144"/>
      <c r="E95" s="85">
        <f>SUM(E91:E94)</f>
        <v>827.705462962963</v>
      </c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54" t="s">
        <v>94</v>
      </c>
      <c r="B97" s="154"/>
      <c r="C97" s="154"/>
      <c r="D97" s="154"/>
      <c r="E97" s="154"/>
      <c r="F97" s="4"/>
    </row>
    <row r="98" spans="1:8" ht="14.1" customHeight="1" x14ac:dyDescent="0.2">
      <c r="A98" s="19">
        <v>6</v>
      </c>
      <c r="B98" s="158" t="s">
        <v>43</v>
      </c>
      <c r="C98" s="158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63" t="s">
        <v>44</v>
      </c>
      <c r="C99" s="163"/>
      <c r="D99" s="18">
        <v>0.05</v>
      </c>
      <c r="E99" s="15">
        <f>SUM(E29,E59,E68,E87,E95)*D99</f>
        <v>417.36727314814817</v>
      </c>
      <c r="F99" s="21"/>
    </row>
    <row r="100" spans="1:8" ht="14.1" customHeight="1" x14ac:dyDescent="0.2">
      <c r="A100" s="6" t="s">
        <v>4</v>
      </c>
      <c r="B100" s="163" t="s">
        <v>46</v>
      </c>
      <c r="C100" s="163"/>
      <c r="D100" s="18">
        <v>0.1</v>
      </c>
      <c r="E100" s="15">
        <f>(E114+E99)*D100</f>
        <v>876.47127361111109</v>
      </c>
      <c r="F100" s="21"/>
    </row>
    <row r="101" spans="1:8" ht="14.1" customHeight="1" x14ac:dyDescent="0.2">
      <c r="A101" s="165" t="s">
        <v>5</v>
      </c>
      <c r="B101" s="163" t="s">
        <v>45</v>
      </c>
      <c r="C101" s="163"/>
      <c r="D101" s="20">
        <f>SUM(D102:D104)</f>
        <v>0.14250000000000002</v>
      </c>
      <c r="E101" s="15">
        <v>0</v>
      </c>
      <c r="F101" s="7"/>
    </row>
    <row r="102" spans="1:8" ht="14.1" customHeight="1" x14ac:dyDescent="0.2">
      <c r="A102" s="165"/>
      <c r="B102" s="149" t="s">
        <v>95</v>
      </c>
      <c r="C102" s="149"/>
      <c r="D102" s="78">
        <v>1.6500000000000001E-2</v>
      </c>
      <c r="E102" s="15">
        <f>SUM(E29,E59,E68,E87,E95,E99,E100)/(1-D101)*D102</f>
        <v>185.51549406462587</v>
      </c>
      <c r="F102" s="7"/>
    </row>
    <row r="103" spans="1:8" ht="14.1" customHeight="1" x14ac:dyDescent="0.2">
      <c r="A103" s="165"/>
      <c r="B103" s="149" t="s">
        <v>96</v>
      </c>
      <c r="C103" s="149"/>
      <c r="D103" s="78">
        <v>7.5999999999999998E-2</v>
      </c>
      <c r="E103" s="15">
        <f>SUM(E29,E59,E68,E87,E95,E99,E100)/(1-D101)*D103</f>
        <v>854.49560902494329</v>
      </c>
      <c r="F103" s="7"/>
    </row>
    <row r="104" spans="1:8" ht="14.1" customHeight="1" x14ac:dyDescent="0.2">
      <c r="A104" s="165"/>
      <c r="B104" s="149" t="s">
        <v>97</v>
      </c>
      <c r="C104" s="149"/>
      <c r="D104" s="20">
        <v>0.05</v>
      </c>
      <c r="E104" s="15">
        <f>SUM(E29,E59,E68,E87,E95,E99,E100)/(1-D101)*D104</f>
        <v>562.16816383219964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55" t="s">
        <v>39</v>
      </c>
      <c r="B106" s="155"/>
      <c r="C106" s="155"/>
      <c r="D106" s="36">
        <f>D99+D101+D100</f>
        <v>0.29249999999999998</v>
      </c>
      <c r="E106" s="83">
        <f>ROUNDDOWN(SUM(E99:E104),2)</f>
        <v>2896.01</v>
      </c>
      <c r="F106" s="4"/>
    </row>
    <row r="107" spans="1:8" ht="14.1" customHeight="1" x14ac:dyDescent="0.2">
      <c r="A107" s="164" t="s">
        <v>56</v>
      </c>
      <c r="B107" s="164"/>
      <c r="C107" s="164"/>
      <c r="D107" s="164"/>
      <c r="E107" s="164"/>
      <c r="F107" s="4"/>
    </row>
    <row r="108" spans="1:8" ht="14.1" customHeight="1" x14ac:dyDescent="0.2">
      <c r="A108" s="8"/>
      <c r="B108" s="155" t="s">
        <v>47</v>
      </c>
      <c r="C108" s="155"/>
      <c r="D108" s="155"/>
      <c r="E108" s="8" t="s">
        <v>31</v>
      </c>
      <c r="F108" s="4"/>
    </row>
    <row r="109" spans="1:8" ht="14.1" customHeight="1" x14ac:dyDescent="0.2">
      <c r="A109" s="6" t="s">
        <v>2</v>
      </c>
      <c r="B109" s="163" t="s">
        <v>48</v>
      </c>
      <c r="C109" s="163"/>
      <c r="D109" s="163"/>
      <c r="E109" s="15">
        <f>E29</f>
        <v>3976.85</v>
      </c>
      <c r="F109" s="4"/>
      <c r="G109" s="42"/>
      <c r="H109" s="50"/>
    </row>
    <row r="110" spans="1:8" ht="14.1" customHeight="1" x14ac:dyDescent="0.2">
      <c r="A110" s="6" t="s">
        <v>4</v>
      </c>
      <c r="B110" s="163" t="s">
        <v>101</v>
      </c>
      <c r="C110" s="163"/>
      <c r="D110" s="163"/>
      <c r="E110" s="15">
        <f>E59</f>
        <v>3218.97</v>
      </c>
      <c r="F110" s="4"/>
      <c r="H110" s="50"/>
    </row>
    <row r="111" spans="1:8" ht="14.1" customHeight="1" x14ac:dyDescent="0.2">
      <c r="A111" s="6" t="s">
        <v>5</v>
      </c>
      <c r="B111" s="163" t="s">
        <v>98</v>
      </c>
      <c r="C111" s="163"/>
      <c r="D111" s="163"/>
      <c r="E111" s="15">
        <f>E68</f>
        <v>259.58999999999997</v>
      </c>
      <c r="F111" s="4"/>
      <c r="H111" s="50"/>
    </row>
    <row r="112" spans="1:8" ht="14.1" customHeight="1" x14ac:dyDescent="0.2">
      <c r="A112" s="6" t="s">
        <v>7</v>
      </c>
      <c r="B112" s="163" t="s">
        <v>99</v>
      </c>
      <c r="C112" s="163"/>
      <c r="D112" s="163"/>
      <c r="E112" s="15">
        <f>E87</f>
        <v>64.23</v>
      </c>
      <c r="F112" s="4"/>
      <c r="H112" s="50"/>
    </row>
    <row r="113" spans="1:8" ht="14.1" customHeight="1" x14ac:dyDescent="0.2">
      <c r="A113" s="6" t="s">
        <v>23</v>
      </c>
      <c r="B113" s="163" t="s">
        <v>100</v>
      </c>
      <c r="C113" s="163"/>
      <c r="D113" s="163"/>
      <c r="E113" s="15">
        <f>E95</f>
        <v>827.705462962963</v>
      </c>
      <c r="F113" s="4"/>
      <c r="H113" s="50"/>
    </row>
    <row r="114" spans="1:8" ht="14.1" customHeight="1" x14ac:dyDescent="0.2">
      <c r="A114" s="153" t="s">
        <v>49</v>
      </c>
      <c r="B114" s="153"/>
      <c r="C114" s="153"/>
      <c r="D114" s="153"/>
      <c r="E114" s="83">
        <f>SUM(E109:E113)</f>
        <v>8347.3454629629632</v>
      </c>
      <c r="F114" s="4"/>
      <c r="H114" s="65"/>
    </row>
    <row r="115" spans="1:8" ht="14.1" customHeight="1" x14ac:dyDescent="0.2">
      <c r="A115" s="6" t="s">
        <v>24</v>
      </c>
      <c r="B115" s="163" t="s">
        <v>102</v>
      </c>
      <c r="C115" s="163"/>
      <c r="D115" s="163"/>
      <c r="E115" s="15">
        <f>E106</f>
        <v>2896.01</v>
      </c>
      <c r="F115" s="4"/>
    </row>
    <row r="116" spans="1:8" ht="14.1" customHeight="1" x14ac:dyDescent="0.2">
      <c r="A116" s="155" t="s">
        <v>50</v>
      </c>
      <c r="B116" s="155"/>
      <c r="C116" s="155"/>
      <c r="D116" s="155"/>
      <c r="E116" s="83">
        <f>ROUNDDOWN((E114+E99+E100)/(1-D101),2)</f>
        <v>11243.36</v>
      </c>
      <c r="F116" s="22"/>
      <c r="G116" s="42"/>
      <c r="H116" s="42"/>
    </row>
    <row r="117" spans="1:8" ht="14.1" customHeight="1" x14ac:dyDescent="0.2">
      <c r="A117" s="170" t="s">
        <v>119</v>
      </c>
      <c r="B117" s="170"/>
      <c r="C117" s="170"/>
      <c r="D117" s="170"/>
      <c r="E117" s="83">
        <f>E116</f>
        <v>11243.36</v>
      </c>
      <c r="F117" s="4"/>
      <c r="H117" s="51"/>
    </row>
    <row r="118" spans="1:8" ht="14.1" customHeight="1" x14ac:dyDescent="0.2">
      <c r="C118" s="37"/>
      <c r="D118" s="38"/>
      <c r="E118" s="39"/>
      <c r="F118" s="40"/>
    </row>
    <row r="119" spans="1:8" ht="14.1" customHeight="1" x14ac:dyDescent="0.2">
      <c r="C119" s="37"/>
      <c r="D119" s="38"/>
      <c r="E119" s="39"/>
      <c r="F119" s="40"/>
      <c r="G119" s="42"/>
    </row>
    <row r="120" spans="1:8" ht="14.1" customHeight="1" x14ac:dyDescent="0.2">
      <c r="C120" s="37"/>
      <c r="D120" s="38"/>
      <c r="E120" s="43"/>
      <c r="F120" s="40"/>
    </row>
    <row r="121" spans="1:8" ht="14.1" customHeight="1" x14ac:dyDescent="0.2">
      <c r="C121" s="37"/>
      <c r="D121" s="38"/>
      <c r="E121" s="39"/>
      <c r="F121" s="40"/>
    </row>
    <row r="122" spans="1:8" ht="14.1" customHeight="1" x14ac:dyDescent="0.2">
      <c r="C122" s="37"/>
      <c r="D122" s="38"/>
      <c r="E122" s="39"/>
      <c r="F122" s="40"/>
    </row>
    <row r="123" spans="1:8" ht="14.1" customHeight="1" x14ac:dyDescent="0.2">
      <c r="C123" s="37"/>
      <c r="D123" s="38"/>
      <c r="E123" s="39"/>
      <c r="F123" s="40"/>
    </row>
    <row r="124" spans="1:8" ht="14.1" customHeight="1" x14ac:dyDescent="0.2">
      <c r="C124" s="37"/>
      <c r="D124" s="38"/>
      <c r="E124" s="39"/>
      <c r="F124" s="40"/>
    </row>
    <row r="125" spans="1:8" ht="14.1" customHeight="1" x14ac:dyDescent="0.2">
      <c r="C125" s="37"/>
      <c r="D125" s="38"/>
      <c r="E125" s="39"/>
      <c r="F125" s="40"/>
    </row>
    <row r="126" spans="1:8" ht="14.1" customHeight="1" x14ac:dyDescent="0.2">
      <c r="C126" s="37"/>
      <c r="D126" s="38"/>
      <c r="E126" s="39"/>
      <c r="F126" s="40"/>
    </row>
    <row r="127" spans="1:8" ht="14.1" customHeight="1" x14ac:dyDescent="0.2">
      <c r="C127" s="37"/>
      <c r="D127" s="38"/>
      <c r="E127" s="39"/>
      <c r="F127" s="40"/>
    </row>
    <row r="128" spans="1:8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  <row r="1046" spans="3:6" ht="14.1" customHeight="1" x14ac:dyDescent="0.2">
      <c r="C1046" s="37"/>
      <c r="D1046" s="38"/>
      <c r="E1046" s="39"/>
      <c r="F1046" s="40"/>
    </row>
    <row r="1047" spans="3:6" ht="14.1" customHeight="1" x14ac:dyDescent="0.2">
      <c r="C1047" s="37"/>
      <c r="D1047" s="38"/>
      <c r="E1047" s="39"/>
      <c r="F1047" s="40"/>
    </row>
    <row r="1048" spans="3:6" ht="14.1" customHeight="1" x14ac:dyDescent="0.2">
      <c r="C1048" s="37"/>
      <c r="D1048" s="38"/>
      <c r="E1048" s="39"/>
      <c r="F1048" s="40"/>
    </row>
    <row r="1049" spans="3:6" ht="14.1" customHeight="1" x14ac:dyDescent="0.2">
      <c r="C1049" s="37"/>
      <c r="D1049" s="38"/>
      <c r="E1049" s="39"/>
      <c r="F1049" s="40"/>
    </row>
    <row r="1050" spans="3:6" ht="14.1" customHeight="1" x14ac:dyDescent="0.2">
      <c r="C1050" s="37"/>
      <c r="D1050" s="38"/>
      <c r="E1050" s="39"/>
      <c r="F1050" s="40"/>
    </row>
    <row r="1051" spans="3:6" ht="14.1" customHeight="1" x14ac:dyDescent="0.2">
      <c r="C1051" s="37"/>
      <c r="D1051" s="38"/>
      <c r="E1051" s="39"/>
      <c r="F1051" s="40"/>
    </row>
    <row r="1052" spans="3:6" ht="14.1" customHeight="1" x14ac:dyDescent="0.2">
      <c r="C1052" s="37"/>
      <c r="D1052" s="38"/>
      <c r="E1052" s="39"/>
      <c r="F1052" s="40"/>
    </row>
    <row r="1053" spans="3:6" ht="14.1" customHeight="1" x14ac:dyDescent="0.2">
      <c r="C1053" s="37"/>
      <c r="D1053" s="38"/>
      <c r="E1053" s="39"/>
      <c r="F1053" s="40"/>
    </row>
    <row r="1054" spans="3:6" ht="14.1" customHeight="1" x14ac:dyDescent="0.2">
      <c r="C1054" s="37"/>
      <c r="D1054" s="38"/>
      <c r="E1054" s="39"/>
      <c r="F1054" s="40"/>
    </row>
    <row r="1055" spans="3:6" ht="14.1" customHeight="1" x14ac:dyDescent="0.2">
      <c r="C1055" s="37"/>
      <c r="D1055" s="38"/>
      <c r="E1055" s="39"/>
      <c r="F1055" s="40"/>
    </row>
    <row r="1056" spans="3:6" ht="14.1" customHeight="1" x14ac:dyDescent="0.2">
      <c r="C1056" s="37"/>
      <c r="D1056" s="38"/>
      <c r="E1056" s="39"/>
      <c r="F1056" s="40"/>
    </row>
    <row r="1057" spans="3:6" ht="14.1" customHeight="1" x14ac:dyDescent="0.2">
      <c r="C1057" s="37"/>
      <c r="D1057" s="38"/>
      <c r="E1057" s="39"/>
      <c r="F1057" s="40"/>
    </row>
    <row r="1058" spans="3:6" ht="14.1" customHeight="1" x14ac:dyDescent="0.2">
      <c r="C1058" s="37"/>
      <c r="D1058" s="38"/>
      <c r="E1058" s="39"/>
      <c r="F1058" s="40"/>
    </row>
    <row r="1059" spans="3:6" ht="14.1" customHeight="1" x14ac:dyDescent="0.2">
      <c r="C1059" s="37"/>
      <c r="D1059" s="38"/>
      <c r="E1059" s="39"/>
      <c r="F1059" s="40"/>
    </row>
    <row r="1060" spans="3:6" ht="14.1" customHeight="1" x14ac:dyDescent="0.2">
      <c r="C1060" s="37"/>
      <c r="D1060" s="38"/>
      <c r="E1060" s="39"/>
      <c r="F1060" s="40"/>
    </row>
  </sheetData>
  <mergeCells count="118">
    <mergeCell ref="B20:C20"/>
    <mergeCell ref="D20:E20"/>
    <mergeCell ref="A117:D117"/>
    <mergeCell ref="A116:D116"/>
    <mergeCell ref="B109:D109"/>
    <mergeCell ref="B110:D110"/>
    <mergeCell ref="B113:D113"/>
    <mergeCell ref="A114:D114"/>
    <mergeCell ref="B115:D115"/>
    <mergeCell ref="A36:C36"/>
    <mergeCell ref="B38:C38"/>
    <mergeCell ref="B44:C44"/>
    <mergeCell ref="B39:C39"/>
    <mergeCell ref="B42:C42"/>
    <mergeCell ref="A45:C45"/>
    <mergeCell ref="B56:D56"/>
    <mergeCell ref="A46:C46"/>
    <mergeCell ref="B51:D51"/>
    <mergeCell ref="A55:D55"/>
    <mergeCell ref="A54:E54"/>
    <mergeCell ref="A68:C68"/>
    <mergeCell ref="A61:E61"/>
    <mergeCell ref="B62:C62"/>
    <mergeCell ref="B63:C63"/>
    <mergeCell ref="B111:D111"/>
    <mergeCell ref="B112:D112"/>
    <mergeCell ref="B75:C75"/>
    <mergeCell ref="B77:C77"/>
    <mergeCell ref="A78:C78"/>
    <mergeCell ref="B79:C79"/>
    <mergeCell ref="B76:C76"/>
    <mergeCell ref="B100:C100"/>
    <mergeCell ref="A106:C106"/>
    <mergeCell ref="A107:E107"/>
    <mergeCell ref="B108:D108"/>
    <mergeCell ref="A101:A104"/>
    <mergeCell ref="B101:C101"/>
    <mergeCell ref="B102:C102"/>
    <mergeCell ref="B103:C103"/>
    <mergeCell ref="B104:C104"/>
    <mergeCell ref="B99:C99"/>
    <mergeCell ref="A95:D95"/>
    <mergeCell ref="A83:E83"/>
    <mergeCell ref="B90:D90"/>
    <mergeCell ref="B91:D91"/>
    <mergeCell ref="B86:D86"/>
    <mergeCell ref="B87:D87"/>
    <mergeCell ref="A97:E97"/>
    <mergeCell ref="B98:C98"/>
    <mergeCell ref="B59:D59"/>
    <mergeCell ref="B50:D50"/>
    <mergeCell ref="B52:D52"/>
    <mergeCell ref="A53:D53"/>
    <mergeCell ref="B57:D57"/>
    <mergeCell ref="B58:D58"/>
    <mergeCell ref="B67:C67"/>
    <mergeCell ref="B64:C64"/>
    <mergeCell ref="B65:C65"/>
    <mergeCell ref="B66:C66"/>
    <mergeCell ref="B80:C80"/>
    <mergeCell ref="A81:C81"/>
    <mergeCell ref="A89:E89"/>
    <mergeCell ref="B71:C71"/>
    <mergeCell ref="A84:D84"/>
    <mergeCell ref="B85:D85"/>
    <mergeCell ref="B72:C72"/>
    <mergeCell ref="B73:C73"/>
    <mergeCell ref="B74:C74"/>
    <mergeCell ref="A21:E21"/>
    <mergeCell ref="B22:C22"/>
    <mergeCell ref="B23:C23"/>
    <mergeCell ref="B24:C24"/>
    <mergeCell ref="B25:C25"/>
    <mergeCell ref="A70:E70"/>
    <mergeCell ref="B26:C26"/>
    <mergeCell ref="B27:C27"/>
    <mergeCell ref="A29:D29"/>
    <mergeCell ref="B28:C28"/>
    <mergeCell ref="B32:C32"/>
    <mergeCell ref="B33:C33"/>
    <mergeCell ref="A34:C34"/>
    <mergeCell ref="A31:C31"/>
    <mergeCell ref="B37:C37"/>
    <mergeCell ref="B40:C40"/>
    <mergeCell ref="B41:C41"/>
    <mergeCell ref="B43:C43"/>
    <mergeCell ref="A30:E30"/>
    <mergeCell ref="B47:D47"/>
    <mergeCell ref="B48:D48"/>
    <mergeCell ref="B49:D49"/>
    <mergeCell ref="A15:E15"/>
    <mergeCell ref="B16:C16"/>
    <mergeCell ref="D16:E16"/>
    <mergeCell ref="B17:C17"/>
    <mergeCell ref="B18:C18"/>
    <mergeCell ref="B19:C19"/>
    <mergeCell ref="D17:E17"/>
    <mergeCell ref="D18:E18"/>
    <mergeCell ref="D19:E19"/>
    <mergeCell ref="B10:C10"/>
    <mergeCell ref="D8:E8"/>
    <mergeCell ref="D9:E9"/>
    <mergeCell ref="D10:E10"/>
    <mergeCell ref="D12:E12"/>
    <mergeCell ref="B12:C12"/>
    <mergeCell ref="B13:C13"/>
    <mergeCell ref="D13:E13"/>
    <mergeCell ref="A14:E14"/>
    <mergeCell ref="A11:E11"/>
    <mergeCell ref="A6:E6"/>
    <mergeCell ref="A2:E2"/>
    <mergeCell ref="A3:E3"/>
    <mergeCell ref="A4:E4"/>
    <mergeCell ref="A5:E5"/>
    <mergeCell ref="B7:C7"/>
    <mergeCell ref="D7:E7"/>
    <mergeCell ref="B8:C8"/>
    <mergeCell ref="B9:C9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rowBreaks count="2" manualBreakCount="2">
    <brk id="45" max="4" man="1"/>
    <brk id="87" max="4" man="1"/>
  </rowBreaks>
  <ignoredErrors>
    <ignoredError sqref="D10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045"/>
  <sheetViews>
    <sheetView view="pageBreakPreview" topLeftCell="A70" zoomScale="130" zoomScaleNormal="100" zoomScaleSheetLayoutView="130" workbookViewId="0">
      <selection activeCell="E92" sqref="E92"/>
    </sheetView>
  </sheetViews>
  <sheetFormatPr defaultRowHeight="14.1" customHeight="1" x14ac:dyDescent="0.2"/>
  <cols>
    <col min="1" max="1" width="6.5703125" style="5" customWidth="1"/>
    <col min="2" max="2" width="29.42578125" style="5" bestFit="1" customWidth="1"/>
    <col min="3" max="3" width="31.140625" style="23" customWidth="1"/>
    <col min="4" max="4" width="18.85546875" style="24" customWidth="1"/>
    <col min="5" max="5" width="25.85546875" style="5" customWidth="1"/>
    <col min="6" max="6" width="18" style="1" bestFit="1" customWidth="1"/>
    <col min="7" max="9" width="9.140625" style="1"/>
    <col min="10" max="10" width="12.28515625" style="1" bestFit="1" customWidth="1"/>
    <col min="11" max="11" width="9.42578125" style="1" bestFit="1" customWidth="1"/>
    <col min="12" max="16384" width="9.140625" style="1"/>
  </cols>
  <sheetData>
    <row r="1" spans="1:6" ht="14.1" customHeight="1" x14ac:dyDescent="0.2">
      <c r="A1" s="1"/>
      <c r="B1" s="2"/>
      <c r="C1" s="2"/>
      <c r="D1" s="3"/>
      <c r="E1" s="2"/>
      <c r="F1" s="4"/>
    </row>
    <row r="2" spans="1:6" ht="14.1" customHeight="1" x14ac:dyDescent="0.2">
      <c r="A2" s="120" t="s">
        <v>1</v>
      </c>
      <c r="B2" s="120"/>
      <c r="C2" s="120"/>
      <c r="D2" s="120"/>
      <c r="E2" s="120"/>
      <c r="F2" s="4"/>
    </row>
    <row r="3" spans="1:6" ht="14.1" customHeight="1" x14ac:dyDescent="0.2">
      <c r="A3" s="121"/>
      <c r="B3" s="121"/>
      <c r="C3" s="121"/>
      <c r="D3" s="121"/>
      <c r="E3" s="121"/>
      <c r="F3" s="4"/>
    </row>
    <row r="4" spans="1:6" ht="14.1" customHeight="1" thickBot="1" x14ac:dyDescent="0.25">
      <c r="A4" s="122"/>
      <c r="B4" s="122"/>
      <c r="C4" s="122"/>
      <c r="D4" s="122"/>
      <c r="E4" s="122"/>
      <c r="F4" s="4"/>
    </row>
    <row r="5" spans="1:6" ht="14.1" customHeight="1" x14ac:dyDescent="0.2">
      <c r="A5" s="123"/>
      <c r="B5" s="124"/>
      <c r="C5" s="124"/>
      <c r="D5" s="124"/>
      <c r="E5" s="125"/>
      <c r="F5" s="4"/>
    </row>
    <row r="6" spans="1:6" ht="14.1" customHeight="1" x14ac:dyDescent="0.2">
      <c r="A6" s="117"/>
      <c r="B6" s="118"/>
      <c r="C6" s="118"/>
      <c r="D6" s="118"/>
      <c r="E6" s="119"/>
      <c r="F6" s="4"/>
    </row>
    <row r="7" spans="1:6" ht="12" x14ac:dyDescent="0.2">
      <c r="A7" s="30" t="s">
        <v>2</v>
      </c>
      <c r="B7" s="126" t="s">
        <v>3</v>
      </c>
      <c r="C7" s="127"/>
      <c r="D7" s="128"/>
      <c r="E7" s="129"/>
      <c r="F7" s="29"/>
    </row>
    <row r="8" spans="1:6" ht="15.75" customHeight="1" x14ac:dyDescent="0.2">
      <c r="A8" s="6" t="s">
        <v>4</v>
      </c>
      <c r="B8" s="117" t="s">
        <v>130</v>
      </c>
      <c r="C8" s="119"/>
      <c r="D8" s="130" t="s">
        <v>57</v>
      </c>
      <c r="E8" s="131"/>
      <c r="F8" s="7"/>
    </row>
    <row r="9" spans="1:6" ht="24.75" customHeight="1" x14ac:dyDescent="0.2">
      <c r="A9" s="6" t="s">
        <v>5</v>
      </c>
      <c r="B9" s="117" t="s">
        <v>6</v>
      </c>
      <c r="C9" s="119"/>
      <c r="D9" s="130" t="s">
        <v>129</v>
      </c>
      <c r="E9" s="131"/>
      <c r="F9" s="7"/>
    </row>
    <row r="10" spans="1:6" ht="14.1" customHeight="1" x14ac:dyDescent="0.2">
      <c r="A10" s="6" t="s">
        <v>7</v>
      </c>
      <c r="B10" s="117" t="s">
        <v>8</v>
      </c>
      <c r="C10" s="119"/>
      <c r="D10" s="130">
        <v>24</v>
      </c>
      <c r="E10" s="131"/>
      <c r="F10" s="7"/>
    </row>
    <row r="11" spans="1:6" ht="14.1" customHeight="1" x14ac:dyDescent="0.2">
      <c r="A11" s="141" t="s">
        <v>53</v>
      </c>
      <c r="B11" s="141"/>
      <c r="C11" s="141"/>
      <c r="D11" s="141"/>
      <c r="E11" s="141"/>
      <c r="F11" s="7"/>
    </row>
    <row r="12" spans="1:6" ht="15" customHeight="1" x14ac:dyDescent="0.2">
      <c r="A12" s="32"/>
      <c r="B12" s="133" t="s">
        <v>9</v>
      </c>
      <c r="C12" s="134"/>
      <c r="D12" s="132" t="s">
        <v>52</v>
      </c>
      <c r="E12" s="132"/>
      <c r="F12" s="7"/>
    </row>
    <row r="13" spans="1:6" ht="15" customHeight="1" x14ac:dyDescent="0.2">
      <c r="A13" s="31"/>
      <c r="B13" s="135" t="s">
        <v>54</v>
      </c>
      <c r="C13" s="134"/>
      <c r="D13" s="136">
        <v>3</v>
      </c>
      <c r="E13" s="137"/>
      <c r="F13" s="7"/>
    </row>
    <row r="14" spans="1:6" s="27" customFormat="1" ht="14.1" customHeight="1" x14ac:dyDescent="0.2">
      <c r="A14" s="138" t="s">
        <v>126</v>
      </c>
      <c r="B14" s="139"/>
      <c r="C14" s="139"/>
      <c r="D14" s="139"/>
      <c r="E14" s="140"/>
      <c r="F14" s="26"/>
    </row>
    <row r="15" spans="1:6" ht="14.1" customHeight="1" x14ac:dyDescent="0.2">
      <c r="A15" s="142" t="s">
        <v>10</v>
      </c>
      <c r="B15" s="143"/>
      <c r="C15" s="143"/>
      <c r="D15" s="143"/>
      <c r="E15" s="144"/>
      <c r="F15" s="4"/>
    </row>
    <row r="16" spans="1:6" ht="19.5" customHeight="1" x14ac:dyDescent="0.2">
      <c r="A16" s="10">
        <v>1</v>
      </c>
      <c r="B16" s="145" t="s">
        <v>11</v>
      </c>
      <c r="C16" s="146"/>
      <c r="D16" s="147" t="s">
        <v>118</v>
      </c>
      <c r="E16" s="148"/>
      <c r="F16" s="4"/>
    </row>
    <row r="17" spans="1:6" ht="14.1" customHeight="1" x14ac:dyDescent="0.2">
      <c r="A17" s="10">
        <v>2</v>
      </c>
      <c r="B17" s="145" t="s">
        <v>12</v>
      </c>
      <c r="C17" s="146"/>
      <c r="D17" s="150">
        <v>3236.16</v>
      </c>
      <c r="E17" s="151">
        <v>0</v>
      </c>
      <c r="F17" s="4"/>
    </row>
    <row r="18" spans="1:6" ht="14.1" customHeight="1" x14ac:dyDescent="0.2">
      <c r="A18" s="10">
        <v>3</v>
      </c>
      <c r="B18" s="145" t="s">
        <v>13</v>
      </c>
      <c r="C18" s="146"/>
      <c r="D18" s="147" t="s">
        <v>131</v>
      </c>
      <c r="E18" s="148"/>
      <c r="F18" s="4"/>
    </row>
    <row r="19" spans="1:6" ht="14.1" customHeight="1" x14ac:dyDescent="0.2">
      <c r="A19" s="10">
        <v>4</v>
      </c>
      <c r="B19" s="149" t="s">
        <v>14</v>
      </c>
      <c r="C19" s="149"/>
      <c r="D19" s="152">
        <v>45352</v>
      </c>
      <c r="E19" s="153"/>
      <c r="F19" s="4"/>
    </row>
    <row r="20" spans="1:6" ht="14.1" customHeight="1" x14ac:dyDescent="0.2">
      <c r="A20" s="10">
        <v>5</v>
      </c>
      <c r="B20" s="145" t="s">
        <v>55</v>
      </c>
      <c r="C20" s="146"/>
      <c r="D20" s="159"/>
      <c r="E20" s="161"/>
      <c r="F20" s="4"/>
    </row>
    <row r="21" spans="1:6" ht="14.1" customHeight="1" x14ac:dyDescent="0.2">
      <c r="A21" s="154" t="s">
        <v>15</v>
      </c>
      <c r="B21" s="154"/>
      <c r="C21" s="154"/>
      <c r="D21" s="154"/>
      <c r="E21" s="154"/>
      <c r="F21" s="4"/>
    </row>
    <row r="22" spans="1:6" ht="14.1" customHeight="1" x14ac:dyDescent="0.2">
      <c r="A22" s="8">
        <v>1</v>
      </c>
      <c r="B22" s="155" t="s">
        <v>16</v>
      </c>
      <c r="C22" s="155"/>
      <c r="D22" s="12" t="s">
        <v>17</v>
      </c>
      <c r="E22" s="8" t="s">
        <v>18</v>
      </c>
      <c r="F22" s="4"/>
    </row>
    <row r="23" spans="1:6" ht="19.5" customHeight="1" x14ac:dyDescent="0.2">
      <c r="A23" s="10" t="s">
        <v>2</v>
      </c>
      <c r="B23" s="149" t="s">
        <v>19</v>
      </c>
      <c r="C23" s="149"/>
      <c r="D23" s="13"/>
      <c r="E23" s="15">
        <f>D17</f>
        <v>3236.16</v>
      </c>
      <c r="F23" s="68"/>
    </row>
    <row r="24" spans="1:6" ht="14.1" customHeight="1" x14ac:dyDescent="0.2">
      <c r="A24" s="10" t="s">
        <v>4</v>
      </c>
      <c r="B24" s="149" t="s">
        <v>20</v>
      </c>
      <c r="C24" s="149"/>
      <c r="D24" s="18">
        <v>0.3</v>
      </c>
      <c r="E24" s="14"/>
      <c r="F24" s="22"/>
    </row>
    <row r="25" spans="1:6" ht="14.1" customHeight="1" x14ac:dyDescent="0.2">
      <c r="A25" s="10" t="s">
        <v>5</v>
      </c>
      <c r="B25" s="149" t="s">
        <v>21</v>
      </c>
      <c r="C25" s="149"/>
      <c r="D25" s="18">
        <v>0</v>
      </c>
      <c r="E25" s="14">
        <v>0</v>
      </c>
      <c r="F25" s="4"/>
    </row>
    <row r="26" spans="1:6" ht="14.1" customHeight="1" x14ac:dyDescent="0.2">
      <c r="A26" s="10" t="s">
        <v>7</v>
      </c>
      <c r="B26" s="149" t="s">
        <v>109</v>
      </c>
      <c r="C26" s="149"/>
      <c r="D26" s="18">
        <v>0.2</v>
      </c>
      <c r="E26" s="14"/>
      <c r="F26" s="4"/>
    </row>
    <row r="27" spans="1:6" ht="14.1" customHeight="1" x14ac:dyDescent="0.2">
      <c r="A27" s="10" t="s">
        <v>23</v>
      </c>
      <c r="B27" s="149" t="s">
        <v>58</v>
      </c>
      <c r="C27" s="149"/>
      <c r="D27" s="18">
        <v>0</v>
      </c>
      <c r="E27" s="14">
        <v>0</v>
      </c>
      <c r="F27" s="4"/>
    </row>
    <row r="28" spans="1:6" ht="14.1" customHeight="1" x14ac:dyDescent="0.2">
      <c r="A28" s="10" t="s">
        <v>24</v>
      </c>
      <c r="B28" s="149" t="s">
        <v>27</v>
      </c>
      <c r="C28" s="149"/>
      <c r="D28" s="18">
        <v>0</v>
      </c>
      <c r="E28" s="14">
        <v>0</v>
      </c>
      <c r="F28" s="4"/>
    </row>
    <row r="29" spans="1:6" ht="14.1" customHeight="1" x14ac:dyDescent="0.2">
      <c r="A29" s="155" t="s">
        <v>39</v>
      </c>
      <c r="B29" s="155"/>
      <c r="C29" s="155"/>
      <c r="D29" s="155"/>
      <c r="E29" s="83">
        <f>ROUND(SUM(E23:E28),2)</f>
        <v>3236.16</v>
      </c>
      <c r="F29" s="4"/>
    </row>
    <row r="30" spans="1:6" ht="14.1" customHeight="1" x14ac:dyDescent="0.2">
      <c r="A30" s="154" t="s">
        <v>59</v>
      </c>
      <c r="B30" s="154"/>
      <c r="C30" s="154"/>
      <c r="D30" s="154"/>
      <c r="E30" s="154"/>
      <c r="F30" s="4"/>
    </row>
    <row r="31" spans="1:6" s="3" customFormat="1" ht="14.1" customHeight="1" x14ac:dyDescent="0.2">
      <c r="A31" s="142" t="s">
        <v>60</v>
      </c>
      <c r="B31" s="143"/>
      <c r="C31" s="144"/>
      <c r="D31" s="12" t="s">
        <v>17</v>
      </c>
      <c r="E31" s="8" t="s">
        <v>31</v>
      </c>
      <c r="F31" s="7"/>
    </row>
    <row r="32" spans="1:6" s="3" customFormat="1" ht="14.1" customHeight="1" x14ac:dyDescent="0.2">
      <c r="A32" s="17" t="s">
        <v>2</v>
      </c>
      <c r="B32" s="156" t="s">
        <v>41</v>
      </c>
      <c r="C32" s="156"/>
      <c r="D32" s="91">
        <v>8.3299999999999999E-2</v>
      </c>
      <c r="E32" s="14">
        <f>ROUND($E$29*D32,2)</f>
        <v>269.57</v>
      </c>
      <c r="F32" s="7"/>
    </row>
    <row r="33" spans="1:6" s="3" customFormat="1" ht="14.1" customHeight="1" x14ac:dyDescent="0.2">
      <c r="A33" s="17" t="s">
        <v>4</v>
      </c>
      <c r="B33" s="156" t="s">
        <v>61</v>
      </c>
      <c r="C33" s="156"/>
      <c r="D33" s="91">
        <v>0.1111</v>
      </c>
      <c r="E33" s="14">
        <f>ROUND($E$29*D33,2)</f>
        <v>359.54</v>
      </c>
      <c r="F33" s="7"/>
    </row>
    <row r="34" spans="1:6" s="3" customFormat="1" ht="14.1" customHeight="1" x14ac:dyDescent="0.2">
      <c r="A34" s="157" t="s">
        <v>62</v>
      </c>
      <c r="B34" s="157"/>
      <c r="C34" s="157"/>
      <c r="D34" s="18">
        <f>SUM(D32:D33)</f>
        <v>0.19440000000000002</v>
      </c>
      <c r="E34" s="83">
        <f>ROUNDUP($E$29*D34,2)</f>
        <v>629.11</v>
      </c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42" t="s">
        <v>63</v>
      </c>
      <c r="B36" s="143"/>
      <c r="C36" s="144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56" t="s">
        <v>32</v>
      </c>
      <c r="C37" s="156"/>
      <c r="D37" s="18">
        <v>0.2</v>
      </c>
      <c r="E37" s="15">
        <f>ROUND((E29+E34+E78)*D37,2)</f>
        <v>783.51</v>
      </c>
      <c r="F37" s="7"/>
    </row>
    <row r="38" spans="1:6" s="3" customFormat="1" ht="14.1" customHeight="1" x14ac:dyDescent="0.2">
      <c r="A38" s="17" t="s">
        <v>4</v>
      </c>
      <c r="B38" s="156" t="s">
        <v>36</v>
      </c>
      <c r="C38" s="156"/>
      <c r="D38" s="18">
        <v>2.5000000000000001E-2</v>
      </c>
      <c r="E38" s="15">
        <f>ROUND((E29+E34+E78)*D38,2)</f>
        <v>97.94</v>
      </c>
      <c r="F38" s="7"/>
    </row>
    <row r="39" spans="1:6" s="3" customFormat="1" ht="14.1" customHeight="1" x14ac:dyDescent="0.2">
      <c r="A39" s="17" t="s">
        <v>5</v>
      </c>
      <c r="B39" s="156" t="s">
        <v>132</v>
      </c>
      <c r="C39" s="156"/>
      <c r="D39" s="18">
        <v>0.06</v>
      </c>
      <c r="E39" s="15">
        <f>ROUND((E29+E34+E78)*D39,2)</f>
        <v>235.05</v>
      </c>
      <c r="F39" s="7"/>
    </row>
    <row r="40" spans="1:6" s="3" customFormat="1" ht="14.1" customHeight="1" x14ac:dyDescent="0.2">
      <c r="A40" s="17" t="s">
        <v>7</v>
      </c>
      <c r="B40" s="156" t="s">
        <v>33</v>
      </c>
      <c r="C40" s="156"/>
      <c r="D40" s="18">
        <v>1.4999999999999999E-2</v>
      </c>
      <c r="E40" s="15">
        <f>(E29+E34+E78)*D40</f>
        <v>58.763099999999994</v>
      </c>
      <c r="F40" s="7"/>
    </row>
    <row r="41" spans="1:6" s="3" customFormat="1" ht="14.1" customHeight="1" x14ac:dyDescent="0.2">
      <c r="A41" s="17" t="s">
        <v>23</v>
      </c>
      <c r="B41" s="156" t="s">
        <v>34</v>
      </c>
      <c r="C41" s="156"/>
      <c r="D41" s="18">
        <v>0.01</v>
      </c>
      <c r="E41" s="15">
        <f>(E29+E34+E78)*D41</f>
        <v>39.175400000000003</v>
      </c>
      <c r="F41" s="7"/>
    </row>
    <row r="42" spans="1:6" s="3" customFormat="1" ht="14.1" customHeight="1" x14ac:dyDescent="0.2">
      <c r="A42" s="17" t="s">
        <v>24</v>
      </c>
      <c r="B42" s="156" t="s">
        <v>38</v>
      </c>
      <c r="C42" s="156"/>
      <c r="D42" s="18">
        <v>6.0000000000000001E-3</v>
      </c>
      <c r="E42" s="15">
        <f>(E29+E34+E78)*D42</f>
        <v>23.505240000000001</v>
      </c>
      <c r="F42" s="7"/>
    </row>
    <row r="43" spans="1:6" s="3" customFormat="1" ht="14.1" customHeight="1" x14ac:dyDescent="0.2">
      <c r="A43" s="17" t="s">
        <v>25</v>
      </c>
      <c r="B43" s="156" t="s">
        <v>35</v>
      </c>
      <c r="C43" s="156"/>
      <c r="D43" s="18">
        <v>2E-3</v>
      </c>
      <c r="E43" s="15">
        <f>(E29+E34+E78)*D43</f>
        <v>7.8350800000000005</v>
      </c>
      <c r="F43" s="7"/>
    </row>
    <row r="44" spans="1:6" s="3" customFormat="1" ht="14.1" customHeight="1" thickBot="1" x14ac:dyDescent="0.25">
      <c r="A44" s="59" t="s">
        <v>26</v>
      </c>
      <c r="B44" s="171" t="s">
        <v>37</v>
      </c>
      <c r="C44" s="171"/>
      <c r="D44" s="92">
        <v>0.08</v>
      </c>
      <c r="E44" s="88">
        <f>ROUND((E29+E34+E78)*D44,2)</f>
        <v>313.39999999999998</v>
      </c>
      <c r="F44" s="7"/>
    </row>
    <row r="45" spans="1:6" s="3" customFormat="1" ht="14.1" customHeight="1" thickBot="1" x14ac:dyDescent="0.25">
      <c r="A45" s="172" t="s">
        <v>39</v>
      </c>
      <c r="B45" s="173"/>
      <c r="C45" s="173"/>
      <c r="D45" s="62">
        <f>SUM(D37:D44)</f>
        <v>0.39800000000000008</v>
      </c>
      <c r="E45" s="84">
        <f>ROUNDUP(SUM(E37:E44),2)</f>
        <v>1559.18</v>
      </c>
      <c r="F45" s="7"/>
    </row>
    <row r="46" spans="1:6" s="3" customFormat="1" ht="14.1" customHeight="1" x14ac:dyDescent="0.2">
      <c r="A46" s="174" t="s">
        <v>64</v>
      </c>
      <c r="B46" s="175"/>
      <c r="C46" s="176"/>
      <c r="D46" s="60"/>
      <c r="E46" s="61"/>
      <c r="F46" s="7"/>
    </row>
    <row r="47" spans="1:6" ht="14.1" customHeight="1" x14ac:dyDescent="0.2">
      <c r="A47" s="10" t="s">
        <v>2</v>
      </c>
      <c r="B47" s="149" t="s">
        <v>28</v>
      </c>
      <c r="C47" s="149"/>
      <c r="D47" s="149"/>
      <c r="E47" s="15">
        <f>((8.55*2)*26)-(E23*0.06)</f>
        <v>250.43040000000005</v>
      </c>
      <c r="F47" s="25"/>
    </row>
    <row r="48" spans="1:6" ht="14.1" customHeight="1" x14ac:dyDescent="0.2">
      <c r="A48" s="10" t="s">
        <v>4</v>
      </c>
      <c r="B48" s="149" t="s">
        <v>65</v>
      </c>
      <c r="C48" s="149"/>
      <c r="D48" s="149"/>
      <c r="E48" s="87">
        <f>(22*18.4)*0.8</f>
        <v>323.83999999999997</v>
      </c>
      <c r="F48" s="4"/>
    </row>
    <row r="49" spans="1:6" ht="14.1" customHeight="1" x14ac:dyDescent="0.2">
      <c r="A49" s="10" t="s">
        <v>5</v>
      </c>
      <c r="B49" s="149" t="s">
        <v>66</v>
      </c>
      <c r="C49" s="149"/>
      <c r="D49" s="149"/>
      <c r="E49" s="58">
        <v>0</v>
      </c>
      <c r="F49" s="4"/>
    </row>
    <row r="50" spans="1:6" ht="14.1" customHeight="1" x14ac:dyDescent="0.2">
      <c r="A50" s="10" t="s">
        <v>7</v>
      </c>
      <c r="B50" s="149" t="s">
        <v>67</v>
      </c>
      <c r="C50" s="149"/>
      <c r="D50" s="149"/>
      <c r="E50" s="58">
        <v>0</v>
      </c>
      <c r="F50" s="4"/>
    </row>
    <row r="51" spans="1:6" ht="14.1" customHeight="1" x14ac:dyDescent="0.2">
      <c r="A51" s="10" t="s">
        <v>23</v>
      </c>
      <c r="B51" s="149" t="s">
        <v>110</v>
      </c>
      <c r="C51" s="149"/>
      <c r="D51" s="149"/>
      <c r="E51" s="58">
        <v>0</v>
      </c>
      <c r="F51" s="4"/>
    </row>
    <row r="52" spans="1:6" ht="14.1" customHeight="1" x14ac:dyDescent="0.2">
      <c r="A52" s="10" t="s">
        <v>24</v>
      </c>
      <c r="B52" s="149" t="s">
        <v>68</v>
      </c>
      <c r="C52" s="149"/>
      <c r="D52" s="149"/>
      <c r="E52" s="11"/>
      <c r="F52" s="4"/>
    </row>
    <row r="53" spans="1:6" ht="14.1" customHeight="1" x14ac:dyDescent="0.2">
      <c r="A53" s="155" t="s">
        <v>39</v>
      </c>
      <c r="B53" s="155"/>
      <c r="C53" s="155"/>
      <c r="D53" s="155"/>
      <c r="E53" s="85">
        <f>ROUND(SUM(E47:E52),2)</f>
        <v>574.27</v>
      </c>
      <c r="F53" s="4"/>
    </row>
    <row r="54" spans="1:6" ht="14.1" customHeight="1" x14ac:dyDescent="0.2">
      <c r="A54" s="142" t="s">
        <v>69</v>
      </c>
      <c r="B54" s="143"/>
      <c r="C54" s="143"/>
      <c r="D54" s="143"/>
      <c r="E54" s="144"/>
      <c r="F54" s="4"/>
    </row>
    <row r="55" spans="1:6" ht="14.1" customHeight="1" x14ac:dyDescent="0.2">
      <c r="A55" s="142" t="s">
        <v>70</v>
      </c>
      <c r="B55" s="143"/>
      <c r="C55" s="143"/>
      <c r="D55" s="144"/>
      <c r="E55" s="8"/>
      <c r="F55" s="4"/>
    </row>
    <row r="56" spans="1:6" ht="14.1" customHeight="1" x14ac:dyDescent="0.2">
      <c r="A56" s="10" t="s">
        <v>71</v>
      </c>
      <c r="B56" s="149" t="s">
        <v>74</v>
      </c>
      <c r="C56" s="149"/>
      <c r="D56" s="149"/>
      <c r="E56" s="87">
        <f>E34</f>
        <v>629.11</v>
      </c>
      <c r="F56" s="4"/>
    </row>
    <row r="57" spans="1:6" ht="14.1" customHeight="1" x14ac:dyDescent="0.2">
      <c r="A57" s="10" t="s">
        <v>72</v>
      </c>
      <c r="B57" s="149" t="s">
        <v>75</v>
      </c>
      <c r="C57" s="149"/>
      <c r="D57" s="149"/>
      <c r="E57" s="87">
        <f>E45</f>
        <v>1559.18</v>
      </c>
      <c r="F57" s="4"/>
    </row>
    <row r="58" spans="1:6" ht="14.1" customHeight="1" x14ac:dyDescent="0.2">
      <c r="A58" s="10" t="s">
        <v>73</v>
      </c>
      <c r="B58" s="149" t="s">
        <v>76</v>
      </c>
      <c r="C58" s="149"/>
      <c r="D58" s="149"/>
      <c r="E58" s="87">
        <f>E53</f>
        <v>574.27</v>
      </c>
      <c r="F58" s="4"/>
    </row>
    <row r="59" spans="1:6" ht="14.1" customHeight="1" x14ac:dyDescent="0.2">
      <c r="A59" s="10"/>
      <c r="B59" s="159" t="s">
        <v>39</v>
      </c>
      <c r="C59" s="160"/>
      <c r="D59" s="161"/>
      <c r="E59" s="83">
        <f>ROUND(SUM(E56:E58),2)</f>
        <v>2762.56</v>
      </c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54" t="s">
        <v>77</v>
      </c>
      <c r="B61" s="154"/>
      <c r="C61" s="154"/>
      <c r="D61" s="154"/>
      <c r="E61" s="154"/>
      <c r="F61" s="4"/>
    </row>
    <row r="62" spans="1:6" ht="14.1" customHeight="1" x14ac:dyDescent="0.2">
      <c r="A62" s="17" t="s">
        <v>2</v>
      </c>
      <c r="B62" s="156" t="s">
        <v>42</v>
      </c>
      <c r="C62" s="156"/>
      <c r="D62" s="64">
        <v>4.1700000000000001E-3</v>
      </c>
      <c r="E62" s="15">
        <f>ROUND($E$29*D62,2)</f>
        <v>13.49</v>
      </c>
      <c r="F62" s="4"/>
    </row>
    <row r="63" spans="1:6" ht="14.1" customHeight="1" x14ac:dyDescent="0.2">
      <c r="A63" s="17" t="s">
        <v>4</v>
      </c>
      <c r="B63" s="149" t="s">
        <v>51</v>
      </c>
      <c r="C63" s="156"/>
      <c r="D63" s="64">
        <v>3.3E-4</v>
      </c>
      <c r="E63" s="15">
        <f>E62*0.08</f>
        <v>1.0791999999999999</v>
      </c>
      <c r="F63" s="4"/>
    </row>
    <row r="64" spans="1:6" ht="14.1" customHeight="1" x14ac:dyDescent="0.2">
      <c r="A64" s="17" t="s">
        <v>5</v>
      </c>
      <c r="B64" s="149" t="s">
        <v>78</v>
      </c>
      <c r="C64" s="156"/>
      <c r="D64" s="64">
        <v>1.6000000000000001E-3</v>
      </c>
      <c r="E64" s="15">
        <f>ROUND($E$29*D64,2)</f>
        <v>5.18</v>
      </c>
      <c r="F64" s="4"/>
    </row>
    <row r="65" spans="1:10" ht="14.1" customHeight="1" x14ac:dyDescent="0.2">
      <c r="A65" s="17" t="s">
        <v>7</v>
      </c>
      <c r="B65" s="149" t="s">
        <v>0</v>
      </c>
      <c r="C65" s="156"/>
      <c r="D65" s="64">
        <v>1.9439999999999999E-2</v>
      </c>
      <c r="E65" s="15">
        <f>ROUND($E$29*D65,2)</f>
        <v>62.91</v>
      </c>
      <c r="F65" s="4"/>
    </row>
    <row r="66" spans="1:10" ht="22.5" customHeight="1" x14ac:dyDescent="0.2">
      <c r="A66" s="17" t="s">
        <v>23</v>
      </c>
      <c r="B66" s="149" t="s">
        <v>79</v>
      </c>
      <c r="C66" s="156"/>
      <c r="D66" s="64">
        <f>D45*D65</f>
        <v>7.737120000000001E-3</v>
      </c>
      <c r="E66" s="15">
        <f>E65*D45</f>
        <v>25.038180000000004</v>
      </c>
      <c r="F66" s="4"/>
    </row>
    <row r="67" spans="1:10" ht="14.1" customHeight="1" x14ac:dyDescent="0.2">
      <c r="A67" s="17" t="s">
        <v>24</v>
      </c>
      <c r="B67" s="149" t="s">
        <v>133</v>
      </c>
      <c r="C67" s="156"/>
      <c r="D67" s="64">
        <v>3.2000000000000001E-2</v>
      </c>
      <c r="E67" s="15">
        <f>E29*D67</f>
        <v>103.55712</v>
      </c>
      <c r="F67" s="4"/>
    </row>
    <row r="68" spans="1:10" ht="14.1" customHeight="1" x14ac:dyDescent="0.2">
      <c r="A68" s="155" t="s">
        <v>39</v>
      </c>
      <c r="B68" s="155"/>
      <c r="C68" s="155"/>
      <c r="D68" s="79">
        <f>SUM(D62:D67)</f>
        <v>6.5277119999999994E-2</v>
      </c>
      <c r="E68" s="83">
        <f>SUM(E62:E67)</f>
        <v>211.25450000000001</v>
      </c>
      <c r="F68" s="4"/>
    </row>
    <row r="69" spans="1:10" ht="14.1" customHeight="1" x14ac:dyDescent="0.2">
      <c r="A69" s="1"/>
      <c r="B69" s="1"/>
      <c r="C69" s="1"/>
      <c r="D69" s="1"/>
      <c r="E69" s="50"/>
      <c r="F69" s="4"/>
    </row>
    <row r="70" spans="1:10" ht="14.1" customHeight="1" x14ac:dyDescent="0.2">
      <c r="A70" s="154" t="s">
        <v>80</v>
      </c>
      <c r="B70" s="154"/>
      <c r="C70" s="154"/>
      <c r="D70" s="154"/>
      <c r="E70" s="154"/>
      <c r="F70" s="4"/>
    </row>
    <row r="71" spans="1:10" ht="14.1" customHeight="1" x14ac:dyDescent="0.2">
      <c r="A71" s="8" t="s">
        <v>30</v>
      </c>
      <c r="B71" s="162" t="s">
        <v>81</v>
      </c>
      <c r="C71" s="162"/>
      <c r="D71" s="12" t="s">
        <v>17</v>
      </c>
      <c r="E71" s="8" t="s">
        <v>31</v>
      </c>
      <c r="F71" s="4"/>
    </row>
    <row r="72" spans="1:10" ht="14.1" customHeight="1" x14ac:dyDescent="0.2">
      <c r="A72" s="10" t="s">
        <v>2</v>
      </c>
      <c r="B72" s="149" t="s">
        <v>82</v>
      </c>
      <c r="C72" s="149"/>
      <c r="D72" s="90">
        <v>9.2599999999999991E-3</v>
      </c>
      <c r="E72" s="15">
        <f>ROUND($E$29*D72,2)</f>
        <v>29.97</v>
      </c>
      <c r="F72" s="4"/>
    </row>
    <row r="73" spans="1:10" ht="14.1" customHeight="1" x14ac:dyDescent="0.2">
      <c r="A73" s="10" t="s">
        <v>4</v>
      </c>
      <c r="B73" s="149" t="s">
        <v>83</v>
      </c>
      <c r="C73" s="149"/>
      <c r="D73" s="90">
        <v>5.5599999999999998E-3</v>
      </c>
      <c r="E73" s="15">
        <f>ROUND($E$29*D73,2)</f>
        <v>17.989999999999998</v>
      </c>
      <c r="F73" s="4"/>
    </row>
    <row r="74" spans="1:10" ht="14.1" customHeight="1" x14ac:dyDescent="0.2">
      <c r="A74" s="10" t="s">
        <v>5</v>
      </c>
      <c r="B74" s="149" t="s">
        <v>84</v>
      </c>
      <c r="C74" s="149"/>
      <c r="D74" s="90">
        <v>2.7999999999999998E-4</v>
      </c>
      <c r="E74" s="15">
        <f>ROUND($E$29*D74,2)</f>
        <v>0.91</v>
      </c>
      <c r="F74" s="4"/>
    </row>
    <row r="75" spans="1:10" ht="14.1" customHeight="1" x14ac:dyDescent="0.2">
      <c r="A75" s="10" t="s">
        <v>7</v>
      </c>
      <c r="B75" s="149" t="s">
        <v>85</v>
      </c>
      <c r="C75" s="149"/>
      <c r="D75" s="90">
        <v>5.0000000000000001E-4</v>
      </c>
      <c r="E75" s="15">
        <f>ROUND($E$29*D75,2)</f>
        <v>1.62</v>
      </c>
      <c r="F75" s="4"/>
      <c r="H75" s="77"/>
      <c r="I75" s="77"/>
      <c r="J75" s="77"/>
    </row>
    <row r="76" spans="1:10" ht="14.1" customHeight="1" x14ac:dyDescent="0.2">
      <c r="A76" s="10" t="s">
        <v>23</v>
      </c>
      <c r="B76" s="149" t="s">
        <v>86</v>
      </c>
      <c r="C76" s="149"/>
      <c r="D76" s="90">
        <v>5.5000000000000003E-4</v>
      </c>
      <c r="E76" s="15">
        <f>ROUND($E$29*D76,2)</f>
        <v>1.78</v>
      </c>
      <c r="F76" s="4"/>
      <c r="H76" s="77"/>
      <c r="I76" s="77"/>
      <c r="J76" s="77"/>
    </row>
    <row r="77" spans="1:10" ht="14.1" customHeight="1" x14ac:dyDescent="0.2">
      <c r="A77" s="10" t="s">
        <v>24</v>
      </c>
      <c r="B77" s="149" t="s">
        <v>87</v>
      </c>
      <c r="C77" s="149"/>
      <c r="D77" s="90">
        <v>0</v>
      </c>
      <c r="E77" s="14">
        <f t="shared" ref="E77" si="0">ROUND($E$29*D77,2)</f>
        <v>0</v>
      </c>
      <c r="F77" s="4"/>
      <c r="H77" s="77"/>
      <c r="I77" s="77"/>
      <c r="J77" s="77"/>
    </row>
    <row r="78" spans="1:10" ht="14.1" customHeight="1" x14ac:dyDescent="0.2">
      <c r="A78" s="157" t="s">
        <v>88</v>
      </c>
      <c r="B78" s="157"/>
      <c r="C78" s="157"/>
      <c r="D78" s="64">
        <f>SUM(D72:D77)</f>
        <v>1.6150000000000001E-2</v>
      </c>
      <c r="E78" s="83">
        <f>SUM(E72:E77)</f>
        <v>52.269999999999989</v>
      </c>
      <c r="F78" s="4"/>
      <c r="H78" s="77"/>
      <c r="I78" s="77" t="s">
        <v>128</v>
      </c>
      <c r="J78" s="77"/>
    </row>
    <row r="79" spans="1:10" ht="13.5" customHeight="1" x14ac:dyDescent="0.2">
      <c r="A79" s="8" t="s">
        <v>40</v>
      </c>
      <c r="B79" s="162" t="s">
        <v>89</v>
      </c>
      <c r="C79" s="162"/>
      <c r="D79" s="12" t="s">
        <v>17</v>
      </c>
      <c r="E79" s="8" t="s">
        <v>31</v>
      </c>
      <c r="F79" s="4"/>
      <c r="H79" s="77"/>
      <c r="I79" s="77"/>
      <c r="J79" s="77"/>
    </row>
    <row r="80" spans="1:10" ht="14.1" customHeight="1" x14ac:dyDescent="0.2">
      <c r="A80" s="10" t="s">
        <v>2</v>
      </c>
      <c r="B80" s="149" t="s">
        <v>90</v>
      </c>
      <c r="C80" s="149"/>
      <c r="D80" s="91">
        <v>0</v>
      </c>
      <c r="E80" s="14">
        <f>ROUND($E$29*D80,2)</f>
        <v>0</v>
      </c>
      <c r="F80" s="4"/>
      <c r="H80" s="77"/>
      <c r="I80" s="77"/>
      <c r="J80" s="77"/>
    </row>
    <row r="81" spans="1:10" ht="14.1" customHeight="1" x14ac:dyDescent="0.2">
      <c r="A81" s="157" t="s">
        <v>88</v>
      </c>
      <c r="B81" s="157"/>
      <c r="C81" s="157"/>
      <c r="D81" s="18">
        <v>0</v>
      </c>
      <c r="E81" s="15">
        <f>ROUND($E$29*D81,2)</f>
        <v>0</v>
      </c>
      <c r="F81" s="4"/>
      <c r="H81" s="77"/>
      <c r="I81" s="77"/>
      <c r="J81" s="77"/>
    </row>
    <row r="82" spans="1:10" ht="14.1" customHeight="1" x14ac:dyDescent="0.2">
      <c r="A82" s="48"/>
      <c r="B82" s="48"/>
      <c r="C82" s="48"/>
      <c r="D82" s="48"/>
      <c r="E82" s="49"/>
      <c r="F82" s="4"/>
      <c r="H82" s="77"/>
      <c r="I82" s="77"/>
      <c r="J82" s="77"/>
    </row>
    <row r="83" spans="1:10" ht="14.1" customHeight="1" x14ac:dyDescent="0.2">
      <c r="A83" s="142" t="s">
        <v>91</v>
      </c>
      <c r="B83" s="143"/>
      <c r="C83" s="143"/>
      <c r="D83" s="143"/>
      <c r="E83" s="144"/>
      <c r="F83" s="4"/>
      <c r="H83" s="77"/>
      <c r="I83" s="77"/>
      <c r="J83" s="77"/>
    </row>
    <row r="84" spans="1:10" ht="14.1" customHeight="1" x14ac:dyDescent="0.2">
      <c r="A84" s="142" t="s">
        <v>92</v>
      </c>
      <c r="B84" s="143"/>
      <c r="C84" s="143"/>
      <c r="D84" s="144"/>
      <c r="E84" s="8"/>
      <c r="F84" s="4"/>
    </row>
    <row r="85" spans="1:10" ht="14.1" customHeight="1" x14ac:dyDescent="0.2">
      <c r="A85" s="10" t="s">
        <v>30</v>
      </c>
      <c r="B85" s="149" t="s">
        <v>81</v>
      </c>
      <c r="C85" s="149"/>
      <c r="D85" s="149"/>
      <c r="E85" s="15">
        <f>E78</f>
        <v>52.269999999999989</v>
      </c>
      <c r="F85" s="4"/>
    </row>
    <row r="86" spans="1:10" ht="14.1" customHeight="1" x14ac:dyDescent="0.2">
      <c r="A86" s="10" t="s">
        <v>40</v>
      </c>
      <c r="B86" s="149" t="s">
        <v>89</v>
      </c>
      <c r="C86" s="149"/>
      <c r="D86" s="149"/>
      <c r="E86" s="14">
        <f>E81</f>
        <v>0</v>
      </c>
      <c r="F86" s="4"/>
    </row>
    <row r="87" spans="1:10" ht="14.1" customHeight="1" x14ac:dyDescent="0.2">
      <c r="A87" s="10"/>
      <c r="B87" s="130" t="s">
        <v>39</v>
      </c>
      <c r="C87" s="169"/>
      <c r="D87" s="131"/>
      <c r="E87" s="83">
        <f>SUM(E85:E86)</f>
        <v>52.269999999999989</v>
      </c>
      <c r="F87" s="4"/>
    </row>
    <row r="88" spans="1:10" ht="14.1" customHeight="1" x14ac:dyDescent="0.2">
      <c r="A88" s="48"/>
      <c r="B88" s="48"/>
      <c r="C88" s="48"/>
      <c r="D88" s="48"/>
      <c r="E88" s="49"/>
      <c r="F88" s="4"/>
    </row>
    <row r="89" spans="1:10" ht="14.1" customHeight="1" x14ac:dyDescent="0.2">
      <c r="A89" s="154" t="s">
        <v>93</v>
      </c>
      <c r="B89" s="154"/>
      <c r="C89" s="154"/>
      <c r="D89" s="154"/>
      <c r="E89" s="154"/>
      <c r="F89" s="4"/>
    </row>
    <row r="90" spans="1:10" ht="14.1" customHeight="1" x14ac:dyDescent="0.2">
      <c r="A90" s="8">
        <v>5</v>
      </c>
      <c r="B90" s="166" t="s">
        <v>29</v>
      </c>
      <c r="C90" s="167"/>
      <c r="D90" s="168"/>
      <c r="E90" s="9" t="s">
        <v>18</v>
      </c>
      <c r="F90" s="4"/>
    </row>
    <row r="91" spans="1:10" ht="14.1" customHeight="1" x14ac:dyDescent="0.2">
      <c r="A91" s="10" t="s">
        <v>2</v>
      </c>
      <c r="B91" s="133" t="s">
        <v>108</v>
      </c>
      <c r="C91" s="135"/>
      <c r="D91" s="134"/>
      <c r="E91" s="86">
        <f>encarregado!E91</f>
        <v>103.46</v>
      </c>
      <c r="F91" s="4"/>
    </row>
    <row r="92" spans="1:10" ht="14.1" customHeight="1" x14ac:dyDescent="0.2">
      <c r="A92" s="10" t="s">
        <v>4</v>
      </c>
      <c r="B92" s="81" t="s">
        <v>117</v>
      </c>
      <c r="C92" s="82"/>
      <c r="D92" s="80"/>
      <c r="E92" s="86">
        <f>encarregado!E92</f>
        <v>302.58</v>
      </c>
      <c r="F92" s="4"/>
    </row>
    <row r="93" spans="1:10" ht="14.1" customHeight="1" x14ac:dyDescent="0.2">
      <c r="A93" s="10" t="s">
        <v>5</v>
      </c>
      <c r="B93" s="81" t="s">
        <v>116</v>
      </c>
      <c r="C93" s="82"/>
      <c r="D93" s="80"/>
      <c r="E93" s="86">
        <f>encarregado!E93</f>
        <v>93.92</v>
      </c>
      <c r="F93" s="4"/>
    </row>
    <row r="94" spans="1:10" ht="14.1" customHeight="1" x14ac:dyDescent="0.2">
      <c r="A94" s="10" t="s">
        <v>7</v>
      </c>
      <c r="B94" s="81" t="s">
        <v>124</v>
      </c>
      <c r="C94" s="82"/>
      <c r="D94" s="80"/>
      <c r="E94" s="86">
        <f>encarregado!E94</f>
        <v>327.74546296296302</v>
      </c>
      <c r="F94" s="16"/>
    </row>
    <row r="95" spans="1:10" ht="14.1" customHeight="1" x14ac:dyDescent="0.2">
      <c r="A95" s="142" t="s">
        <v>39</v>
      </c>
      <c r="B95" s="143"/>
      <c r="C95" s="143"/>
      <c r="D95" s="144"/>
      <c r="E95" s="85">
        <f>SUM(E91:E94)</f>
        <v>827.705462962963</v>
      </c>
      <c r="F95" s="4"/>
    </row>
    <row r="96" spans="1:10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54" t="s">
        <v>94</v>
      </c>
      <c r="B97" s="154"/>
      <c r="C97" s="154"/>
      <c r="D97" s="154"/>
      <c r="E97" s="154"/>
      <c r="F97" s="4"/>
    </row>
    <row r="98" spans="1:8" ht="14.1" customHeight="1" x14ac:dyDescent="0.2">
      <c r="A98" s="19">
        <v>6</v>
      </c>
      <c r="B98" s="158" t="s">
        <v>43</v>
      </c>
      <c r="C98" s="158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63" t="s">
        <v>44</v>
      </c>
      <c r="C99" s="163"/>
      <c r="D99" s="18">
        <v>0.05</v>
      </c>
      <c r="E99" s="15">
        <f>SUM(E29,E59,E68,E87,E95)*D99</f>
        <v>354.49749814814817</v>
      </c>
      <c r="F99" s="21"/>
    </row>
    <row r="100" spans="1:8" ht="14.1" customHeight="1" x14ac:dyDescent="0.2">
      <c r="A100" s="6" t="s">
        <v>4</v>
      </c>
      <c r="B100" s="163" t="s">
        <v>46</v>
      </c>
      <c r="C100" s="163"/>
      <c r="D100" s="18">
        <v>0.1</v>
      </c>
      <c r="E100" s="15">
        <f>(E114+E99)*D100</f>
        <v>744.44474611111116</v>
      </c>
      <c r="F100" s="21"/>
    </row>
    <row r="101" spans="1:8" ht="14.1" customHeight="1" x14ac:dyDescent="0.2">
      <c r="A101" s="165" t="s">
        <v>5</v>
      </c>
      <c r="B101" s="163" t="s">
        <v>45</v>
      </c>
      <c r="C101" s="163"/>
      <c r="D101" s="20">
        <f>SUM(D102:D104)</f>
        <v>0.14250000000000002</v>
      </c>
      <c r="E101" s="15">
        <v>0</v>
      </c>
      <c r="F101" s="7"/>
    </row>
    <row r="102" spans="1:8" ht="14.1" customHeight="1" x14ac:dyDescent="0.2">
      <c r="A102" s="165"/>
      <c r="B102" s="149" t="s">
        <v>95</v>
      </c>
      <c r="C102" s="149"/>
      <c r="D102" s="78">
        <v>1.6500000000000001E-2</v>
      </c>
      <c r="E102" s="15">
        <f>SUM(E29,E59,E68,E87,E95,E99,E100)/(1-D101)*D102</f>
        <v>157.5705206054422</v>
      </c>
      <c r="F102" s="7"/>
    </row>
    <row r="103" spans="1:8" ht="14.1" customHeight="1" x14ac:dyDescent="0.2">
      <c r="A103" s="165"/>
      <c r="B103" s="149" t="s">
        <v>96</v>
      </c>
      <c r="C103" s="149"/>
      <c r="D103" s="78">
        <v>7.5999999999999998E-2</v>
      </c>
      <c r="E103" s="15">
        <f>SUM(E29,E59,E68,E87,E95,E99,E100)/(1-D101)*D103</f>
        <v>725.77936763718822</v>
      </c>
      <c r="F103" s="7"/>
    </row>
    <row r="104" spans="1:8" ht="14.1" customHeight="1" x14ac:dyDescent="0.2">
      <c r="A104" s="165"/>
      <c r="B104" s="149" t="s">
        <v>97</v>
      </c>
      <c r="C104" s="149"/>
      <c r="D104" s="20">
        <v>0.05</v>
      </c>
      <c r="E104" s="15">
        <f>SUM(E29,E59,E68,E87,E95,E99,E100)/(1-D101)*D104</f>
        <v>477.48642607709758</v>
      </c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55" t="s">
        <v>39</v>
      </c>
      <c r="B106" s="155"/>
      <c r="C106" s="155"/>
      <c r="D106" s="36">
        <f>D99+D101+D100</f>
        <v>0.29249999999999998</v>
      </c>
      <c r="E106" s="83">
        <f>ROUNDDOWN(SUM(E99:E104),2)</f>
        <v>2459.77</v>
      </c>
      <c r="F106" s="4"/>
    </row>
    <row r="107" spans="1:8" ht="14.1" customHeight="1" x14ac:dyDescent="0.2">
      <c r="A107" s="164" t="s">
        <v>56</v>
      </c>
      <c r="B107" s="164"/>
      <c r="C107" s="164"/>
      <c r="D107" s="164"/>
      <c r="E107" s="164"/>
      <c r="F107" s="4"/>
    </row>
    <row r="108" spans="1:8" ht="14.1" customHeight="1" x14ac:dyDescent="0.2">
      <c r="A108" s="8"/>
      <c r="B108" s="155" t="s">
        <v>47</v>
      </c>
      <c r="C108" s="155"/>
      <c r="D108" s="155"/>
      <c r="E108" s="8" t="s">
        <v>31</v>
      </c>
      <c r="F108" s="4"/>
    </row>
    <row r="109" spans="1:8" ht="14.1" customHeight="1" x14ac:dyDescent="0.2">
      <c r="A109" s="6" t="s">
        <v>2</v>
      </c>
      <c r="B109" s="163" t="s">
        <v>48</v>
      </c>
      <c r="C109" s="163"/>
      <c r="D109" s="163"/>
      <c r="E109" s="15">
        <f>E29</f>
        <v>3236.16</v>
      </c>
      <c r="F109" s="4"/>
      <c r="G109" s="42"/>
    </row>
    <row r="110" spans="1:8" ht="14.1" customHeight="1" x14ac:dyDescent="0.2">
      <c r="A110" s="6" t="s">
        <v>4</v>
      </c>
      <c r="B110" s="163" t="s">
        <v>101</v>
      </c>
      <c r="C110" s="163"/>
      <c r="D110" s="163"/>
      <c r="E110" s="15">
        <f>E59</f>
        <v>2762.56</v>
      </c>
      <c r="F110" s="4"/>
    </row>
    <row r="111" spans="1:8" ht="14.1" customHeight="1" x14ac:dyDescent="0.2">
      <c r="A111" s="6" t="s">
        <v>5</v>
      </c>
      <c r="B111" s="163" t="s">
        <v>98</v>
      </c>
      <c r="C111" s="163"/>
      <c r="D111" s="163"/>
      <c r="E111" s="15">
        <f>E68</f>
        <v>211.25450000000001</v>
      </c>
      <c r="F111" s="4"/>
    </row>
    <row r="112" spans="1:8" ht="14.1" customHeight="1" x14ac:dyDescent="0.2">
      <c r="A112" s="6" t="s">
        <v>7</v>
      </c>
      <c r="B112" s="163" t="s">
        <v>99</v>
      </c>
      <c r="C112" s="163"/>
      <c r="D112" s="163"/>
      <c r="E112" s="15">
        <f>E87</f>
        <v>52.269999999999989</v>
      </c>
      <c r="F112" s="4"/>
    </row>
    <row r="113" spans="1:10" ht="14.1" customHeight="1" x14ac:dyDescent="0.2">
      <c r="A113" s="6" t="s">
        <v>23</v>
      </c>
      <c r="B113" s="163" t="s">
        <v>100</v>
      </c>
      <c r="C113" s="163"/>
      <c r="D113" s="163"/>
      <c r="E113" s="15">
        <f>E95</f>
        <v>827.705462962963</v>
      </c>
      <c r="F113" s="4"/>
    </row>
    <row r="114" spans="1:10" ht="14.1" customHeight="1" x14ac:dyDescent="0.2">
      <c r="A114" s="153" t="s">
        <v>49</v>
      </c>
      <c r="B114" s="153"/>
      <c r="C114" s="153"/>
      <c r="D114" s="153"/>
      <c r="E114" s="83">
        <f>SUM(E109:E113)</f>
        <v>7089.9499629629627</v>
      </c>
      <c r="F114" s="4"/>
    </row>
    <row r="115" spans="1:10" ht="14.1" customHeight="1" x14ac:dyDescent="0.2">
      <c r="A115" s="6" t="s">
        <v>24</v>
      </c>
      <c r="B115" s="163" t="s">
        <v>102</v>
      </c>
      <c r="C115" s="163"/>
      <c r="D115" s="163"/>
      <c r="E115" s="15">
        <f>E106</f>
        <v>2459.77</v>
      </c>
      <c r="F115" s="4"/>
    </row>
    <row r="116" spans="1:10" ht="14.1" customHeight="1" x14ac:dyDescent="0.2">
      <c r="A116" s="155" t="s">
        <v>50</v>
      </c>
      <c r="B116" s="155"/>
      <c r="C116" s="155"/>
      <c r="D116" s="155"/>
      <c r="E116" s="83">
        <f>ROUNDDOWN((E114+E99+E100)/(1-D101),2)</f>
        <v>9549.7199999999993</v>
      </c>
      <c r="F116" s="22"/>
      <c r="G116" s="42"/>
      <c r="H116" s="42"/>
    </row>
    <row r="117" spans="1:10" ht="14.1" customHeight="1" x14ac:dyDescent="0.2">
      <c r="A117" s="170" t="s">
        <v>122</v>
      </c>
      <c r="B117" s="170"/>
      <c r="C117" s="170"/>
      <c r="D117" s="170"/>
      <c r="E117" s="83">
        <f>E116</f>
        <v>9549.7199999999993</v>
      </c>
      <c r="F117" s="4"/>
      <c r="H117" s="42"/>
    </row>
    <row r="118" spans="1:10" ht="14.1" customHeight="1" x14ac:dyDescent="0.2">
      <c r="A118" s="120"/>
      <c r="B118" s="120"/>
      <c r="C118" s="120"/>
      <c r="D118" s="120"/>
      <c r="E118" s="120"/>
      <c r="F118" s="40"/>
      <c r="J118" s="42"/>
    </row>
    <row r="119" spans="1:10" ht="14.1" customHeight="1" x14ac:dyDescent="0.2">
      <c r="C119" s="37"/>
      <c r="D119" s="38"/>
      <c r="E119" s="39"/>
      <c r="F119" s="40"/>
    </row>
    <row r="120" spans="1:10" ht="14.1" customHeight="1" x14ac:dyDescent="0.2">
      <c r="C120" s="37"/>
      <c r="D120" s="38"/>
      <c r="E120" s="39"/>
      <c r="F120" s="40"/>
    </row>
    <row r="121" spans="1:10" ht="14.1" customHeight="1" x14ac:dyDescent="0.2">
      <c r="C121" s="37"/>
      <c r="D121" s="38"/>
      <c r="E121" s="39"/>
      <c r="F121" s="40"/>
    </row>
    <row r="122" spans="1:10" ht="14.1" customHeight="1" x14ac:dyDescent="0.2">
      <c r="C122" s="37"/>
      <c r="D122" s="38"/>
      <c r="E122" s="39"/>
      <c r="F122" s="40"/>
    </row>
    <row r="123" spans="1:10" ht="14.1" customHeight="1" x14ac:dyDescent="0.2">
      <c r="C123" s="37"/>
      <c r="D123" s="38"/>
      <c r="E123" s="39"/>
      <c r="F123" s="40"/>
    </row>
    <row r="124" spans="1:10" ht="14.1" customHeight="1" x14ac:dyDescent="0.2">
      <c r="C124" s="37"/>
      <c r="D124" s="38"/>
      <c r="E124" s="39"/>
      <c r="F124" s="40"/>
    </row>
    <row r="125" spans="1:10" ht="14.1" customHeight="1" x14ac:dyDescent="0.2">
      <c r="C125" s="37"/>
      <c r="D125" s="38"/>
      <c r="E125" s="39"/>
      <c r="F125" s="40"/>
    </row>
    <row r="126" spans="1:10" ht="14.1" customHeight="1" x14ac:dyDescent="0.2">
      <c r="C126" s="37"/>
      <c r="D126" s="38"/>
      <c r="E126" s="39"/>
      <c r="F126" s="40"/>
    </row>
    <row r="127" spans="1:10" ht="14.1" customHeight="1" x14ac:dyDescent="0.2">
      <c r="C127" s="37"/>
      <c r="D127" s="38"/>
      <c r="E127" s="39"/>
      <c r="F127" s="40"/>
    </row>
    <row r="128" spans="1:10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</sheetData>
  <mergeCells count="119">
    <mergeCell ref="A118:E118"/>
    <mergeCell ref="B113:D113"/>
    <mergeCell ref="B103:C103"/>
    <mergeCell ref="B104:C104"/>
    <mergeCell ref="B112:D112"/>
    <mergeCell ref="A101:A104"/>
    <mergeCell ref="A117:D117"/>
    <mergeCell ref="A106:C106"/>
    <mergeCell ref="A107:E107"/>
    <mergeCell ref="B108:D108"/>
    <mergeCell ref="B109:D109"/>
    <mergeCell ref="B110:D110"/>
    <mergeCell ref="A114:D114"/>
    <mergeCell ref="A116:D116"/>
    <mergeCell ref="B111:D111"/>
    <mergeCell ref="B115:D115"/>
    <mergeCell ref="B101:C101"/>
    <mergeCell ref="B102:C102"/>
    <mergeCell ref="A54:E54"/>
    <mergeCell ref="B19:C19"/>
    <mergeCell ref="A68:C68"/>
    <mergeCell ref="B62:C62"/>
    <mergeCell ref="A70:E70"/>
    <mergeCell ref="B71:C71"/>
    <mergeCell ref="A78:C78"/>
    <mergeCell ref="B79:C79"/>
    <mergeCell ref="B80:C80"/>
    <mergeCell ref="B42:C42"/>
    <mergeCell ref="B43:C43"/>
    <mergeCell ref="B47:D47"/>
    <mergeCell ref="B48:D48"/>
    <mergeCell ref="B49:D49"/>
    <mergeCell ref="B50:D50"/>
    <mergeCell ref="B51:D51"/>
    <mergeCell ref="B52:D52"/>
    <mergeCell ref="A53:D53"/>
    <mergeCell ref="A36:C36"/>
    <mergeCell ref="B37:C37"/>
    <mergeCell ref="A31:C31"/>
    <mergeCell ref="B32:C32"/>
    <mergeCell ref="B33:C33"/>
    <mergeCell ref="B38:C38"/>
    <mergeCell ref="B39:C39"/>
    <mergeCell ref="B40:C40"/>
    <mergeCell ref="B41:C41"/>
    <mergeCell ref="A5:E5"/>
    <mergeCell ref="A2:E2"/>
    <mergeCell ref="A3:E3"/>
    <mergeCell ref="A4:E4"/>
    <mergeCell ref="B8:C8"/>
    <mergeCell ref="D8:E8"/>
    <mergeCell ref="B7:C7"/>
    <mergeCell ref="D12:E12"/>
    <mergeCell ref="B18:C18"/>
    <mergeCell ref="D18:E18"/>
    <mergeCell ref="B17:C17"/>
    <mergeCell ref="A15:E15"/>
    <mergeCell ref="D17:E17"/>
    <mergeCell ref="B16:C16"/>
    <mergeCell ref="D16:E16"/>
    <mergeCell ref="A11:E11"/>
    <mergeCell ref="B13:C13"/>
    <mergeCell ref="D13:E13"/>
    <mergeCell ref="A14:E14"/>
    <mergeCell ref="B12:C12"/>
    <mergeCell ref="D7:E7"/>
    <mergeCell ref="D10:E10"/>
    <mergeCell ref="B10:C10"/>
    <mergeCell ref="D19:E19"/>
    <mergeCell ref="A21:E21"/>
    <mergeCell ref="B22:C22"/>
    <mergeCell ref="B23:C23"/>
    <mergeCell ref="B24:C24"/>
    <mergeCell ref="B20:C20"/>
    <mergeCell ref="D20:E20"/>
    <mergeCell ref="A6:E6"/>
    <mergeCell ref="B9:C9"/>
    <mergeCell ref="D9:E9"/>
    <mergeCell ref="B25:C25"/>
    <mergeCell ref="B67:C67"/>
    <mergeCell ref="B64:C64"/>
    <mergeCell ref="B77:C77"/>
    <mergeCell ref="B76:C76"/>
    <mergeCell ref="B73:C73"/>
    <mergeCell ref="B26:C26"/>
    <mergeCell ref="B44:C44"/>
    <mergeCell ref="A45:C45"/>
    <mergeCell ref="A46:C46"/>
    <mergeCell ref="A34:C34"/>
    <mergeCell ref="B27:C27"/>
    <mergeCell ref="B28:C28"/>
    <mergeCell ref="A29:D29"/>
    <mergeCell ref="A30:E30"/>
    <mergeCell ref="A55:D55"/>
    <mergeCell ref="B56:D56"/>
    <mergeCell ref="B57:D57"/>
    <mergeCell ref="B58:D58"/>
    <mergeCell ref="B59:D59"/>
    <mergeCell ref="A61:E61"/>
    <mergeCell ref="B63:C63"/>
    <mergeCell ref="B65:C65"/>
    <mergeCell ref="B66:C66"/>
    <mergeCell ref="A83:E83"/>
    <mergeCell ref="B98:C98"/>
    <mergeCell ref="A95:D95"/>
    <mergeCell ref="A97:E97"/>
    <mergeCell ref="B99:C99"/>
    <mergeCell ref="B100:C100"/>
    <mergeCell ref="B91:D91"/>
    <mergeCell ref="B90:D90"/>
    <mergeCell ref="A81:C81"/>
    <mergeCell ref="B74:C74"/>
    <mergeCell ref="B75:C75"/>
    <mergeCell ref="B72:C72"/>
    <mergeCell ref="A84:D84"/>
    <mergeCell ref="B85:D85"/>
    <mergeCell ref="B86:D86"/>
    <mergeCell ref="B87:D87"/>
    <mergeCell ref="A89:E89"/>
  </mergeCells>
  <phoneticPr fontId="14" type="noConversion"/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  <ignoredErrors>
    <ignoredError sqref="E6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364DB-E82A-4E74-8958-D38E52AF6B74}">
  <sheetPr>
    <tabColor rgb="FFFFFF00"/>
  </sheetPr>
  <dimension ref="A1:N1045"/>
  <sheetViews>
    <sheetView tabSelected="1" view="pageBreakPreview" zoomScaleNormal="100" zoomScaleSheetLayoutView="100" workbookViewId="0">
      <selection activeCell="J24" sqref="J24"/>
    </sheetView>
  </sheetViews>
  <sheetFormatPr defaultRowHeight="14.1" customHeight="1" x14ac:dyDescent="0.2"/>
  <cols>
    <col min="1" max="1" width="6.5703125" style="5" customWidth="1"/>
    <col min="2" max="2" width="44.7109375" style="5" customWidth="1"/>
    <col min="3" max="3" width="17.28515625" style="23" customWidth="1"/>
    <col min="4" max="4" width="16" style="24" customWidth="1"/>
    <col min="5" max="5" width="23.5703125" style="5" customWidth="1"/>
    <col min="6" max="6" width="29.28515625" style="1" bestFit="1" customWidth="1"/>
    <col min="7" max="9" width="9.140625" style="1"/>
    <col min="10" max="10" width="12.28515625" style="1" bestFit="1" customWidth="1"/>
    <col min="11" max="16384" width="9.140625" style="1"/>
  </cols>
  <sheetData>
    <row r="1" spans="1:14" ht="14.1" customHeight="1" x14ac:dyDescent="0.2">
      <c r="A1" s="120" t="s">
        <v>146</v>
      </c>
      <c r="B1" s="120"/>
      <c r="C1" s="120"/>
      <c r="D1" s="120"/>
      <c r="E1" s="120"/>
      <c r="F1" s="4"/>
    </row>
    <row r="2" spans="1:14" ht="14.1" customHeight="1" x14ac:dyDescent="0.2">
      <c r="A2" s="120"/>
      <c r="B2" s="120"/>
      <c r="C2" s="120"/>
      <c r="D2" s="120"/>
      <c r="E2" s="120"/>
      <c r="F2" s="4"/>
    </row>
    <row r="3" spans="1:14" ht="14.1" customHeight="1" x14ac:dyDescent="0.2">
      <c r="A3" s="120" t="s">
        <v>145</v>
      </c>
      <c r="B3" s="120"/>
      <c r="C3" s="120"/>
      <c r="D3" s="120"/>
      <c r="E3" s="120"/>
      <c r="F3" s="4"/>
    </row>
    <row r="4" spans="1:14" ht="14.1" customHeight="1" thickBot="1" x14ac:dyDescent="0.25">
      <c r="A4" s="122"/>
      <c r="B4" s="122"/>
      <c r="C4" s="122"/>
      <c r="D4" s="122"/>
      <c r="E4" s="122"/>
      <c r="F4" s="4"/>
    </row>
    <row r="5" spans="1:14" ht="14.1" customHeight="1" x14ac:dyDescent="0.2">
      <c r="A5" s="123"/>
      <c r="B5" s="124"/>
      <c r="C5" s="124"/>
      <c r="D5" s="124"/>
      <c r="E5" s="125"/>
      <c r="F5" s="4"/>
      <c r="J5" s="177"/>
      <c r="K5" s="177"/>
      <c r="L5" s="177"/>
      <c r="M5" s="177"/>
      <c r="N5" s="177"/>
    </row>
    <row r="6" spans="1:14" ht="14.1" customHeight="1" x14ac:dyDescent="0.2">
      <c r="A6" s="117"/>
      <c r="B6" s="118"/>
      <c r="C6" s="118"/>
      <c r="D6" s="118"/>
      <c r="E6" s="119"/>
      <c r="F6" s="4"/>
      <c r="J6" s="177"/>
      <c r="K6" s="177"/>
      <c r="L6" s="177"/>
      <c r="M6" s="177"/>
      <c r="N6" s="177"/>
    </row>
    <row r="7" spans="1:14" ht="14.1" customHeight="1" x14ac:dyDescent="0.2">
      <c r="A7" s="30" t="s">
        <v>2</v>
      </c>
      <c r="B7" s="126" t="s">
        <v>3</v>
      </c>
      <c r="C7" s="127"/>
      <c r="D7" s="128"/>
      <c r="E7" s="129"/>
      <c r="F7" s="29"/>
      <c r="J7" s="177"/>
      <c r="K7" s="177"/>
      <c r="L7" s="177"/>
      <c r="M7" s="177"/>
      <c r="N7" s="177"/>
    </row>
    <row r="8" spans="1:14" ht="14.1" customHeight="1" x14ac:dyDescent="0.2">
      <c r="A8" s="6" t="s">
        <v>4</v>
      </c>
      <c r="B8" s="117" t="s">
        <v>130</v>
      </c>
      <c r="C8" s="119"/>
      <c r="D8" s="130"/>
      <c r="E8" s="131"/>
      <c r="F8" s="7"/>
      <c r="J8" s="177"/>
      <c r="K8" s="177"/>
      <c r="L8" s="177"/>
      <c r="M8" s="177"/>
      <c r="N8" s="177"/>
    </row>
    <row r="9" spans="1:14" ht="14.1" customHeight="1" x14ac:dyDescent="0.2">
      <c r="A9" s="6" t="s">
        <v>5</v>
      </c>
      <c r="B9" s="117" t="s">
        <v>6</v>
      </c>
      <c r="C9" s="119"/>
      <c r="D9" s="130"/>
      <c r="E9" s="131"/>
      <c r="F9" s="7"/>
      <c r="J9" s="177"/>
      <c r="K9" s="177"/>
      <c r="L9" s="177"/>
      <c r="M9" s="177"/>
      <c r="N9" s="177"/>
    </row>
    <row r="10" spans="1:14" ht="14.1" customHeight="1" x14ac:dyDescent="0.2">
      <c r="A10" s="6" t="s">
        <v>7</v>
      </c>
      <c r="B10" s="117" t="s">
        <v>8</v>
      </c>
      <c r="C10" s="119"/>
      <c r="D10" s="130">
        <v>24</v>
      </c>
      <c r="E10" s="131"/>
      <c r="F10" s="7"/>
      <c r="J10" s="177"/>
      <c r="K10" s="177"/>
      <c r="L10" s="177"/>
      <c r="M10" s="177"/>
      <c r="N10" s="177"/>
    </row>
    <row r="11" spans="1:14" ht="14.1" customHeight="1" x14ac:dyDescent="0.2">
      <c r="A11" s="141" t="s">
        <v>53</v>
      </c>
      <c r="B11" s="141"/>
      <c r="C11" s="141"/>
      <c r="D11" s="141"/>
      <c r="E11" s="141"/>
      <c r="F11" s="7"/>
      <c r="J11" s="177"/>
      <c r="K11" s="177"/>
      <c r="L11" s="177"/>
      <c r="M11" s="177"/>
      <c r="N11" s="177"/>
    </row>
    <row r="12" spans="1:14" ht="12.75" customHeight="1" x14ac:dyDescent="0.2">
      <c r="A12" s="32"/>
      <c r="B12" s="133" t="s">
        <v>9</v>
      </c>
      <c r="C12" s="134"/>
      <c r="D12" s="132" t="s">
        <v>52</v>
      </c>
      <c r="E12" s="132"/>
      <c r="F12" s="7"/>
      <c r="J12" s="177"/>
      <c r="K12" s="177"/>
      <c r="L12" s="177"/>
      <c r="M12" s="177"/>
      <c r="N12" s="177"/>
    </row>
    <row r="13" spans="1:14" ht="15" customHeight="1" x14ac:dyDescent="0.2">
      <c r="A13" s="31"/>
      <c r="B13" s="135" t="s">
        <v>54</v>
      </c>
      <c r="C13" s="134"/>
      <c r="D13" s="136">
        <v>5</v>
      </c>
      <c r="E13" s="137"/>
      <c r="F13" s="7"/>
      <c r="J13" s="177"/>
      <c r="K13" s="177"/>
      <c r="L13" s="177"/>
      <c r="M13" s="177"/>
      <c r="N13" s="177"/>
    </row>
    <row r="14" spans="1:14" s="27" customFormat="1" ht="14.1" customHeight="1" x14ac:dyDescent="0.2">
      <c r="A14" s="138" t="s">
        <v>127</v>
      </c>
      <c r="B14" s="139"/>
      <c r="C14" s="139"/>
      <c r="D14" s="139"/>
      <c r="E14" s="140"/>
      <c r="F14" s="26"/>
      <c r="J14" s="177"/>
      <c r="K14" s="177"/>
      <c r="L14" s="177"/>
      <c r="M14" s="177"/>
      <c r="N14" s="177"/>
    </row>
    <row r="15" spans="1:14" ht="14.1" customHeight="1" x14ac:dyDescent="0.2">
      <c r="A15" s="142" t="s">
        <v>10</v>
      </c>
      <c r="B15" s="143"/>
      <c r="C15" s="143"/>
      <c r="D15" s="143"/>
      <c r="E15" s="144"/>
      <c r="F15" s="4"/>
      <c r="J15" s="177"/>
      <c r="K15" s="177"/>
      <c r="L15" s="177"/>
      <c r="M15" s="177"/>
      <c r="N15" s="177"/>
    </row>
    <row r="16" spans="1:14" ht="22.5" customHeight="1" x14ac:dyDescent="0.2">
      <c r="A16" s="10">
        <v>1</v>
      </c>
      <c r="B16" s="145" t="s">
        <v>11</v>
      </c>
      <c r="C16" s="146"/>
      <c r="D16" s="147" t="s">
        <v>118</v>
      </c>
      <c r="E16" s="148"/>
      <c r="F16" s="4"/>
    </row>
    <row r="17" spans="1:13" ht="14.1" customHeight="1" x14ac:dyDescent="0.2">
      <c r="A17" s="10">
        <v>2</v>
      </c>
      <c r="B17" s="145" t="s">
        <v>12</v>
      </c>
      <c r="C17" s="146"/>
      <c r="D17" s="150"/>
      <c r="E17" s="151"/>
      <c r="F17" s="69"/>
      <c r="M17" s="66"/>
    </row>
    <row r="18" spans="1:13" ht="14.1" customHeight="1" x14ac:dyDescent="0.2">
      <c r="A18" s="10">
        <v>3</v>
      </c>
      <c r="B18" s="145" t="s">
        <v>13</v>
      </c>
      <c r="C18" s="146"/>
      <c r="D18" s="147" t="s">
        <v>121</v>
      </c>
      <c r="E18" s="148"/>
      <c r="F18" s="4"/>
    </row>
    <row r="19" spans="1:13" ht="14.1" customHeight="1" x14ac:dyDescent="0.2">
      <c r="A19" s="10">
        <v>4</v>
      </c>
      <c r="B19" s="149" t="s">
        <v>14</v>
      </c>
      <c r="C19" s="149"/>
      <c r="D19" s="152"/>
      <c r="E19" s="153"/>
      <c r="F19" s="4"/>
    </row>
    <row r="20" spans="1:13" ht="14.1" customHeight="1" x14ac:dyDescent="0.2">
      <c r="A20" s="10">
        <v>5</v>
      </c>
      <c r="B20" s="145" t="s">
        <v>55</v>
      </c>
      <c r="C20" s="146"/>
      <c r="D20" s="159"/>
      <c r="E20" s="161"/>
      <c r="F20" s="4"/>
    </row>
    <row r="21" spans="1:13" ht="14.1" customHeight="1" x14ac:dyDescent="0.2">
      <c r="A21" s="154" t="s">
        <v>15</v>
      </c>
      <c r="B21" s="154"/>
      <c r="C21" s="154"/>
      <c r="D21" s="154"/>
      <c r="E21" s="154"/>
      <c r="F21" s="4"/>
    </row>
    <row r="22" spans="1:13" ht="14.1" customHeight="1" x14ac:dyDescent="0.2">
      <c r="A22" s="8">
        <v>1</v>
      </c>
      <c r="B22" s="155" t="s">
        <v>16</v>
      </c>
      <c r="C22" s="155"/>
      <c r="D22" s="12" t="s">
        <v>17</v>
      </c>
      <c r="E22" s="8" t="s">
        <v>18</v>
      </c>
      <c r="F22" s="4"/>
    </row>
    <row r="23" spans="1:13" ht="14.1" customHeight="1" x14ac:dyDescent="0.2">
      <c r="A23" s="10" t="s">
        <v>2</v>
      </c>
      <c r="B23" s="149"/>
      <c r="C23" s="149"/>
      <c r="D23" s="13"/>
      <c r="E23" s="15"/>
      <c r="F23" s="4"/>
    </row>
    <row r="24" spans="1:13" ht="14.1" customHeight="1" x14ac:dyDescent="0.2">
      <c r="A24" s="10" t="s">
        <v>4</v>
      </c>
      <c r="B24" s="149" t="s">
        <v>20</v>
      </c>
      <c r="C24" s="149"/>
      <c r="D24" s="18"/>
      <c r="E24" s="14"/>
      <c r="F24" s="22"/>
    </row>
    <row r="25" spans="1:13" ht="14.1" customHeight="1" x14ac:dyDescent="0.2">
      <c r="A25" s="10" t="s">
        <v>5</v>
      </c>
      <c r="B25" s="149" t="s">
        <v>21</v>
      </c>
      <c r="C25" s="149"/>
      <c r="D25" s="18"/>
      <c r="E25" s="14"/>
      <c r="F25" s="4"/>
    </row>
    <row r="26" spans="1:13" ht="14.1" customHeight="1" x14ac:dyDescent="0.2">
      <c r="A26" s="10" t="s">
        <v>7</v>
      </c>
      <c r="B26" s="149" t="s">
        <v>109</v>
      </c>
      <c r="C26" s="149"/>
      <c r="D26" s="18"/>
      <c r="E26" s="63"/>
      <c r="F26" s="4"/>
    </row>
    <row r="27" spans="1:13" ht="14.1" customHeight="1" x14ac:dyDescent="0.2">
      <c r="A27" s="10" t="s">
        <v>23</v>
      </c>
      <c r="B27" s="149" t="s">
        <v>58</v>
      </c>
      <c r="C27" s="149"/>
      <c r="D27" s="18"/>
      <c r="E27" s="14"/>
      <c r="F27" s="4"/>
    </row>
    <row r="28" spans="1:13" ht="14.1" customHeight="1" x14ac:dyDescent="0.2">
      <c r="A28" s="10" t="s">
        <v>24</v>
      </c>
      <c r="B28" s="149" t="s">
        <v>27</v>
      </c>
      <c r="C28" s="149"/>
      <c r="D28" s="18"/>
      <c r="E28" s="14"/>
      <c r="F28" s="4"/>
    </row>
    <row r="29" spans="1:13" ht="14.1" customHeight="1" x14ac:dyDescent="0.2">
      <c r="A29" s="155" t="s">
        <v>39</v>
      </c>
      <c r="B29" s="155"/>
      <c r="C29" s="155"/>
      <c r="D29" s="155"/>
      <c r="E29" s="33"/>
      <c r="F29" s="4"/>
    </row>
    <row r="30" spans="1:13" ht="14.1" customHeight="1" x14ac:dyDescent="0.2">
      <c r="A30" s="154" t="s">
        <v>59</v>
      </c>
      <c r="B30" s="154"/>
      <c r="C30" s="154"/>
      <c r="D30" s="154"/>
      <c r="E30" s="154"/>
      <c r="F30" s="4"/>
    </row>
    <row r="31" spans="1:13" s="3" customFormat="1" ht="14.1" customHeight="1" x14ac:dyDescent="0.2">
      <c r="A31" s="142" t="s">
        <v>60</v>
      </c>
      <c r="B31" s="143"/>
      <c r="C31" s="144"/>
      <c r="D31" s="12" t="s">
        <v>17</v>
      </c>
      <c r="E31" s="8" t="s">
        <v>31</v>
      </c>
      <c r="F31" s="7"/>
    </row>
    <row r="32" spans="1:13" s="3" customFormat="1" ht="14.1" customHeight="1" x14ac:dyDescent="0.2">
      <c r="A32" s="17" t="s">
        <v>2</v>
      </c>
      <c r="B32" s="156" t="s">
        <v>41</v>
      </c>
      <c r="C32" s="156"/>
      <c r="D32" s="18"/>
      <c r="E32" s="15"/>
      <c r="F32" s="7"/>
    </row>
    <row r="33" spans="1:6" s="3" customFormat="1" ht="14.1" customHeight="1" x14ac:dyDescent="0.2">
      <c r="A33" s="17" t="s">
        <v>4</v>
      </c>
      <c r="B33" s="156" t="s">
        <v>61</v>
      </c>
      <c r="C33" s="156"/>
      <c r="D33" s="18"/>
      <c r="E33" s="15"/>
      <c r="F33" s="7"/>
    </row>
    <row r="34" spans="1:6" s="3" customFormat="1" ht="14.1" customHeight="1" x14ac:dyDescent="0.2">
      <c r="A34" s="157" t="s">
        <v>62</v>
      </c>
      <c r="B34" s="157"/>
      <c r="C34" s="157"/>
      <c r="D34" s="18"/>
      <c r="E34" s="83"/>
      <c r="F34" s="7"/>
    </row>
    <row r="35" spans="1:6" s="3" customFormat="1" ht="14.1" customHeight="1" x14ac:dyDescent="0.2">
      <c r="A35" s="45"/>
      <c r="B35" s="46"/>
      <c r="C35" s="47"/>
      <c r="D35" s="18"/>
      <c r="E35" s="15"/>
      <c r="F35" s="7"/>
    </row>
    <row r="36" spans="1:6" s="3" customFormat="1" ht="14.1" customHeight="1" x14ac:dyDescent="0.2">
      <c r="A36" s="142" t="s">
        <v>63</v>
      </c>
      <c r="B36" s="143"/>
      <c r="C36" s="144"/>
      <c r="D36" s="12" t="s">
        <v>17</v>
      </c>
      <c r="E36" s="8" t="s">
        <v>31</v>
      </c>
      <c r="F36" s="7"/>
    </row>
    <row r="37" spans="1:6" s="3" customFormat="1" ht="14.1" customHeight="1" x14ac:dyDescent="0.2">
      <c r="A37" s="17" t="s">
        <v>2</v>
      </c>
      <c r="B37" s="156" t="s">
        <v>32</v>
      </c>
      <c r="C37" s="156"/>
      <c r="D37" s="18"/>
      <c r="E37" s="15"/>
      <c r="F37" s="7"/>
    </row>
    <row r="38" spans="1:6" s="3" customFormat="1" ht="14.1" customHeight="1" x14ac:dyDescent="0.2">
      <c r="A38" s="17" t="s">
        <v>4</v>
      </c>
      <c r="B38" s="156" t="s">
        <v>36</v>
      </c>
      <c r="C38" s="156"/>
      <c r="D38" s="18"/>
      <c r="E38" s="15"/>
      <c r="F38" s="7"/>
    </row>
    <row r="39" spans="1:6" s="3" customFormat="1" ht="14.1" customHeight="1" x14ac:dyDescent="0.2">
      <c r="A39" s="17" t="s">
        <v>5</v>
      </c>
      <c r="B39" s="156" t="s">
        <v>132</v>
      </c>
      <c r="C39" s="156"/>
      <c r="D39" s="18"/>
      <c r="E39" s="15"/>
      <c r="F39" s="7"/>
    </row>
    <row r="40" spans="1:6" s="3" customFormat="1" ht="14.1" customHeight="1" x14ac:dyDescent="0.2">
      <c r="A40" s="17" t="s">
        <v>7</v>
      </c>
      <c r="B40" s="156" t="s">
        <v>33</v>
      </c>
      <c r="C40" s="156"/>
      <c r="D40" s="18"/>
      <c r="E40" s="15"/>
      <c r="F40" s="7"/>
    </row>
    <row r="41" spans="1:6" s="3" customFormat="1" ht="14.1" customHeight="1" x14ac:dyDescent="0.2">
      <c r="A41" s="17" t="s">
        <v>23</v>
      </c>
      <c r="B41" s="156" t="s">
        <v>34</v>
      </c>
      <c r="C41" s="156"/>
      <c r="D41" s="18"/>
      <c r="E41" s="15"/>
      <c r="F41" s="7"/>
    </row>
    <row r="42" spans="1:6" s="3" customFormat="1" ht="14.1" customHeight="1" x14ac:dyDescent="0.2">
      <c r="A42" s="17" t="s">
        <v>24</v>
      </c>
      <c r="B42" s="156" t="s">
        <v>38</v>
      </c>
      <c r="C42" s="156"/>
      <c r="D42" s="18"/>
      <c r="E42" s="15"/>
      <c r="F42" s="7"/>
    </row>
    <row r="43" spans="1:6" s="3" customFormat="1" ht="14.1" customHeight="1" x14ac:dyDescent="0.2">
      <c r="A43" s="17" t="s">
        <v>25</v>
      </c>
      <c r="B43" s="156" t="s">
        <v>35</v>
      </c>
      <c r="C43" s="156"/>
      <c r="D43" s="18"/>
      <c r="E43" s="15"/>
      <c r="F43" s="7"/>
    </row>
    <row r="44" spans="1:6" s="3" customFormat="1" ht="14.1" customHeight="1" x14ac:dyDescent="0.2">
      <c r="A44" s="17" t="s">
        <v>26</v>
      </c>
      <c r="B44" s="156" t="s">
        <v>37</v>
      </c>
      <c r="C44" s="156"/>
      <c r="D44" s="18"/>
      <c r="E44" s="15"/>
      <c r="F44" s="7"/>
    </row>
    <row r="45" spans="1:6" s="3" customFormat="1" ht="14.1" customHeight="1" x14ac:dyDescent="0.2">
      <c r="A45" s="155" t="s">
        <v>39</v>
      </c>
      <c r="B45" s="155"/>
      <c r="C45" s="155"/>
      <c r="D45" s="35"/>
      <c r="E45" s="83"/>
      <c r="F45" s="7"/>
    </row>
    <row r="46" spans="1:6" s="3" customFormat="1" ht="14.1" customHeight="1" x14ac:dyDescent="0.2">
      <c r="A46" s="142" t="s">
        <v>64</v>
      </c>
      <c r="B46" s="143"/>
      <c r="C46" s="144"/>
      <c r="D46" s="41"/>
      <c r="E46" s="8"/>
      <c r="F46" s="7"/>
    </row>
    <row r="47" spans="1:6" ht="14.1" customHeight="1" x14ac:dyDescent="0.2">
      <c r="A47" s="10" t="s">
        <v>2</v>
      </c>
      <c r="B47" s="149" t="s">
        <v>28</v>
      </c>
      <c r="C47" s="149"/>
      <c r="D47" s="149"/>
      <c r="E47" s="15"/>
      <c r="F47" s="25"/>
    </row>
    <row r="48" spans="1:6" ht="14.1" customHeight="1" x14ac:dyDescent="0.2">
      <c r="A48" s="10" t="s">
        <v>4</v>
      </c>
      <c r="B48" s="149" t="s">
        <v>65</v>
      </c>
      <c r="C48" s="149"/>
      <c r="D48" s="149"/>
      <c r="E48" s="87"/>
      <c r="F48" s="4"/>
    </row>
    <row r="49" spans="1:6" ht="14.1" customHeight="1" x14ac:dyDescent="0.2">
      <c r="A49" s="10" t="s">
        <v>5</v>
      </c>
      <c r="B49" s="149" t="s">
        <v>66</v>
      </c>
      <c r="C49" s="149"/>
      <c r="D49" s="149"/>
      <c r="E49" s="34"/>
      <c r="F49" s="4"/>
    </row>
    <row r="50" spans="1:6" ht="14.1" customHeight="1" x14ac:dyDescent="0.2">
      <c r="A50" s="10" t="s">
        <v>7</v>
      </c>
      <c r="B50" s="149" t="s">
        <v>67</v>
      </c>
      <c r="C50" s="149"/>
      <c r="D50" s="149"/>
      <c r="E50" s="11"/>
      <c r="F50" s="4"/>
    </row>
    <row r="51" spans="1:6" ht="14.1" customHeight="1" x14ac:dyDescent="0.2">
      <c r="A51" s="10" t="s">
        <v>23</v>
      </c>
      <c r="B51" s="149" t="s">
        <v>110</v>
      </c>
      <c r="C51" s="149"/>
      <c r="D51" s="149"/>
      <c r="E51" s="11"/>
      <c r="F51" s="4"/>
    </row>
    <row r="52" spans="1:6" ht="14.1" customHeight="1" x14ac:dyDescent="0.2">
      <c r="A52" s="10" t="s">
        <v>24</v>
      </c>
      <c r="B52" s="149" t="s">
        <v>68</v>
      </c>
      <c r="C52" s="149"/>
      <c r="D52" s="149"/>
      <c r="E52" s="11"/>
      <c r="F52" s="4"/>
    </row>
    <row r="53" spans="1:6" ht="14.1" customHeight="1" x14ac:dyDescent="0.2">
      <c r="A53" s="155" t="s">
        <v>39</v>
      </c>
      <c r="B53" s="155"/>
      <c r="C53" s="155"/>
      <c r="D53" s="155"/>
      <c r="E53" s="85"/>
      <c r="F53" s="4"/>
    </row>
    <row r="54" spans="1:6" ht="14.1" customHeight="1" x14ac:dyDescent="0.2">
      <c r="A54" s="142" t="s">
        <v>69</v>
      </c>
      <c r="B54" s="143"/>
      <c r="C54" s="143"/>
      <c r="D54" s="143"/>
      <c r="E54" s="144"/>
      <c r="F54" s="4"/>
    </row>
    <row r="55" spans="1:6" ht="14.1" customHeight="1" x14ac:dyDescent="0.2">
      <c r="A55" s="142" t="s">
        <v>70</v>
      </c>
      <c r="B55" s="143"/>
      <c r="C55" s="143"/>
      <c r="D55" s="144"/>
      <c r="E55" s="8"/>
      <c r="F55" s="4"/>
    </row>
    <row r="56" spans="1:6" ht="14.1" customHeight="1" x14ac:dyDescent="0.2">
      <c r="A56" s="10" t="s">
        <v>71</v>
      </c>
      <c r="B56" s="149" t="s">
        <v>74</v>
      </c>
      <c r="C56" s="149"/>
      <c r="D56" s="149"/>
      <c r="E56" s="15"/>
      <c r="F56" s="4"/>
    </row>
    <row r="57" spans="1:6" ht="14.1" customHeight="1" x14ac:dyDescent="0.2">
      <c r="A57" s="10" t="s">
        <v>72</v>
      </c>
      <c r="B57" s="149" t="s">
        <v>75</v>
      </c>
      <c r="C57" s="149"/>
      <c r="D57" s="149"/>
      <c r="E57" s="15"/>
      <c r="F57" s="4"/>
    </row>
    <row r="58" spans="1:6" ht="14.1" customHeight="1" x14ac:dyDescent="0.2">
      <c r="A58" s="10" t="s">
        <v>73</v>
      </c>
      <c r="B58" s="149" t="s">
        <v>76</v>
      </c>
      <c r="C58" s="149"/>
      <c r="D58" s="149"/>
      <c r="E58" s="15"/>
      <c r="F58" s="4"/>
    </row>
    <row r="59" spans="1:6" ht="14.1" customHeight="1" x14ac:dyDescent="0.2">
      <c r="A59" s="10"/>
      <c r="B59" s="159" t="s">
        <v>39</v>
      </c>
      <c r="C59" s="160"/>
      <c r="D59" s="161"/>
      <c r="E59" s="83"/>
      <c r="F59" s="4"/>
    </row>
    <row r="60" spans="1:6" ht="14.1" customHeight="1" x14ac:dyDescent="0.2">
      <c r="A60" s="1"/>
      <c r="B60" s="1"/>
      <c r="C60" s="1"/>
      <c r="D60" s="1"/>
      <c r="E60" s="50"/>
      <c r="F60" s="4"/>
    </row>
    <row r="61" spans="1:6" ht="14.1" customHeight="1" x14ac:dyDescent="0.2">
      <c r="A61" s="154" t="s">
        <v>77</v>
      </c>
      <c r="B61" s="154"/>
      <c r="C61" s="154"/>
      <c r="D61" s="154"/>
      <c r="E61" s="154"/>
      <c r="F61" s="4"/>
    </row>
    <row r="62" spans="1:6" ht="14.1" customHeight="1" x14ac:dyDescent="0.2">
      <c r="A62" s="17" t="s">
        <v>2</v>
      </c>
      <c r="B62" s="156" t="s">
        <v>42</v>
      </c>
      <c r="C62" s="156"/>
      <c r="D62" s="64"/>
      <c r="E62" s="15"/>
      <c r="F62" s="4"/>
    </row>
    <row r="63" spans="1:6" ht="14.1" customHeight="1" x14ac:dyDescent="0.2">
      <c r="A63" s="17" t="s">
        <v>4</v>
      </c>
      <c r="B63" s="149" t="s">
        <v>51</v>
      </c>
      <c r="C63" s="156"/>
      <c r="D63" s="64"/>
      <c r="E63" s="15"/>
      <c r="F63" s="4"/>
    </row>
    <row r="64" spans="1:6" ht="14.1" customHeight="1" x14ac:dyDescent="0.2">
      <c r="A64" s="17" t="s">
        <v>5</v>
      </c>
      <c r="B64" s="149" t="s">
        <v>78</v>
      </c>
      <c r="C64" s="156"/>
      <c r="D64" s="64"/>
      <c r="E64" s="15"/>
      <c r="F64" s="4"/>
    </row>
    <row r="65" spans="1:6" ht="14.1" customHeight="1" x14ac:dyDescent="0.2">
      <c r="A65" s="17" t="s">
        <v>7</v>
      </c>
      <c r="B65" s="149" t="s">
        <v>0</v>
      </c>
      <c r="C65" s="156"/>
      <c r="D65" s="64"/>
      <c r="E65" s="15"/>
      <c r="F65" s="4"/>
    </row>
    <row r="66" spans="1:6" ht="24.75" customHeight="1" x14ac:dyDescent="0.2">
      <c r="A66" s="17" t="s">
        <v>23</v>
      </c>
      <c r="B66" s="149" t="s">
        <v>79</v>
      </c>
      <c r="C66" s="156"/>
      <c r="D66" s="64"/>
      <c r="E66" s="15"/>
      <c r="F66" s="4"/>
    </row>
    <row r="67" spans="1:6" ht="14.1" customHeight="1" x14ac:dyDescent="0.2">
      <c r="A67" s="17" t="s">
        <v>24</v>
      </c>
      <c r="B67" s="149" t="s">
        <v>133</v>
      </c>
      <c r="C67" s="156"/>
      <c r="D67" s="64"/>
      <c r="E67" s="15"/>
      <c r="F67" s="4"/>
    </row>
    <row r="68" spans="1:6" ht="14.1" customHeight="1" x14ac:dyDescent="0.2">
      <c r="A68" s="155" t="s">
        <v>39</v>
      </c>
      <c r="B68" s="155"/>
      <c r="C68" s="155"/>
      <c r="D68" s="79"/>
      <c r="E68" s="83"/>
      <c r="F68" s="4"/>
    </row>
    <row r="69" spans="1:6" ht="14.1" customHeight="1" x14ac:dyDescent="0.2">
      <c r="A69" s="1"/>
      <c r="B69" s="1"/>
      <c r="C69" s="1"/>
      <c r="D69" s="1"/>
      <c r="E69" s="50"/>
      <c r="F69" s="4"/>
    </row>
    <row r="70" spans="1:6" ht="14.1" customHeight="1" x14ac:dyDescent="0.2">
      <c r="A70" s="154" t="s">
        <v>80</v>
      </c>
      <c r="B70" s="154"/>
      <c r="C70" s="154"/>
      <c r="D70" s="154"/>
      <c r="E70" s="154"/>
      <c r="F70" s="4"/>
    </row>
    <row r="71" spans="1:6" ht="14.1" customHeight="1" x14ac:dyDescent="0.2">
      <c r="A71" s="8" t="s">
        <v>30</v>
      </c>
      <c r="B71" s="162" t="s">
        <v>81</v>
      </c>
      <c r="C71" s="162"/>
      <c r="D71" s="12" t="s">
        <v>17</v>
      </c>
      <c r="E71" s="8" t="s">
        <v>31</v>
      </c>
      <c r="F71" s="4"/>
    </row>
    <row r="72" spans="1:6" ht="14.1" customHeight="1" x14ac:dyDescent="0.2">
      <c r="A72" s="10" t="s">
        <v>2</v>
      </c>
      <c r="B72" s="149" t="s">
        <v>82</v>
      </c>
      <c r="C72" s="149"/>
      <c r="D72" s="90"/>
      <c r="E72" s="15"/>
      <c r="F72" s="4"/>
    </row>
    <row r="73" spans="1:6" ht="14.1" customHeight="1" x14ac:dyDescent="0.2">
      <c r="A73" s="10" t="s">
        <v>4</v>
      </c>
      <c r="B73" s="149" t="s">
        <v>83</v>
      </c>
      <c r="C73" s="149"/>
      <c r="D73" s="90"/>
      <c r="E73" s="15"/>
      <c r="F73" s="4"/>
    </row>
    <row r="74" spans="1:6" ht="14.1" customHeight="1" x14ac:dyDescent="0.2">
      <c r="A74" s="10" t="s">
        <v>5</v>
      </c>
      <c r="B74" s="149" t="s">
        <v>84</v>
      </c>
      <c r="C74" s="149"/>
      <c r="D74" s="90"/>
      <c r="E74" s="15"/>
      <c r="F74" s="4"/>
    </row>
    <row r="75" spans="1:6" ht="14.1" customHeight="1" x14ac:dyDescent="0.2">
      <c r="A75" s="10" t="s">
        <v>7</v>
      </c>
      <c r="B75" s="149" t="s">
        <v>85</v>
      </c>
      <c r="C75" s="149"/>
      <c r="D75" s="90"/>
      <c r="E75" s="15"/>
      <c r="F75" s="4"/>
    </row>
    <row r="76" spans="1:6" ht="14.1" customHeight="1" x14ac:dyDescent="0.2">
      <c r="A76" s="10" t="s">
        <v>23</v>
      </c>
      <c r="B76" s="149" t="s">
        <v>86</v>
      </c>
      <c r="C76" s="149"/>
      <c r="D76" s="90"/>
      <c r="E76" s="15"/>
      <c r="F76" s="4"/>
    </row>
    <row r="77" spans="1:6" ht="14.1" customHeight="1" x14ac:dyDescent="0.2">
      <c r="A77" s="10" t="s">
        <v>24</v>
      </c>
      <c r="B77" s="149" t="s">
        <v>87</v>
      </c>
      <c r="C77" s="149"/>
      <c r="D77" s="91"/>
      <c r="E77" s="14"/>
      <c r="F77" s="4"/>
    </row>
    <row r="78" spans="1:6" ht="14.1" customHeight="1" x14ac:dyDescent="0.2">
      <c r="A78" s="157" t="s">
        <v>88</v>
      </c>
      <c r="B78" s="157"/>
      <c r="C78" s="157"/>
      <c r="D78" s="64"/>
      <c r="E78" s="83"/>
      <c r="F78" s="4"/>
    </row>
    <row r="79" spans="1:6" ht="13.5" customHeight="1" x14ac:dyDescent="0.2">
      <c r="A79" s="8" t="s">
        <v>40</v>
      </c>
      <c r="B79" s="162" t="s">
        <v>89</v>
      </c>
      <c r="C79" s="162"/>
      <c r="D79" s="12" t="s">
        <v>17</v>
      </c>
      <c r="E79" s="8" t="s">
        <v>31</v>
      </c>
      <c r="F79" s="4"/>
    </row>
    <row r="80" spans="1:6" ht="14.1" customHeight="1" x14ac:dyDescent="0.2">
      <c r="A80" s="10" t="s">
        <v>2</v>
      </c>
      <c r="B80" s="149" t="s">
        <v>90</v>
      </c>
      <c r="C80" s="149"/>
      <c r="D80" s="28"/>
      <c r="E80" s="14"/>
      <c r="F80" s="4"/>
    </row>
    <row r="81" spans="1:6" ht="14.1" customHeight="1" x14ac:dyDescent="0.2">
      <c r="A81" s="157" t="s">
        <v>88</v>
      </c>
      <c r="B81" s="157"/>
      <c r="C81" s="157"/>
      <c r="D81" s="18"/>
      <c r="E81" s="15"/>
      <c r="F81" s="4"/>
    </row>
    <row r="82" spans="1:6" ht="14.1" customHeight="1" x14ac:dyDescent="0.2">
      <c r="A82" s="48"/>
      <c r="B82" s="48"/>
      <c r="C82" s="48"/>
      <c r="D82" s="48"/>
      <c r="E82" s="49"/>
      <c r="F82" s="4"/>
    </row>
    <row r="83" spans="1:6" ht="14.1" customHeight="1" x14ac:dyDescent="0.2">
      <c r="A83" s="142" t="s">
        <v>91</v>
      </c>
      <c r="B83" s="143"/>
      <c r="C83" s="143"/>
      <c r="D83" s="143"/>
      <c r="E83" s="144"/>
      <c r="F83" s="4"/>
    </row>
    <row r="84" spans="1:6" ht="14.1" customHeight="1" x14ac:dyDescent="0.2">
      <c r="A84" s="142" t="s">
        <v>92</v>
      </c>
      <c r="B84" s="143"/>
      <c r="C84" s="143"/>
      <c r="D84" s="144"/>
      <c r="E84" s="8"/>
      <c r="F84" s="4"/>
    </row>
    <row r="85" spans="1:6" ht="14.1" customHeight="1" x14ac:dyDescent="0.2">
      <c r="A85" s="10" t="s">
        <v>30</v>
      </c>
      <c r="B85" s="149" t="s">
        <v>81</v>
      </c>
      <c r="C85" s="149"/>
      <c r="D85" s="149"/>
      <c r="E85" s="15"/>
      <c r="F85" s="4"/>
    </row>
    <row r="86" spans="1:6" ht="14.1" customHeight="1" x14ac:dyDescent="0.2">
      <c r="A86" s="10" t="s">
        <v>40</v>
      </c>
      <c r="B86" s="149" t="s">
        <v>89</v>
      </c>
      <c r="C86" s="149"/>
      <c r="D86" s="149"/>
      <c r="E86" s="14"/>
      <c r="F86" s="4"/>
    </row>
    <row r="87" spans="1:6" ht="14.1" customHeight="1" x14ac:dyDescent="0.2">
      <c r="A87" s="10"/>
      <c r="B87" s="130" t="s">
        <v>39</v>
      </c>
      <c r="C87" s="169"/>
      <c r="D87" s="131"/>
      <c r="E87" s="83"/>
      <c r="F87" s="4"/>
    </row>
    <row r="88" spans="1:6" ht="14.1" customHeight="1" x14ac:dyDescent="0.2">
      <c r="A88" s="48"/>
      <c r="B88" s="48"/>
      <c r="C88" s="48"/>
      <c r="D88" s="48"/>
      <c r="E88" s="49"/>
      <c r="F88" s="4"/>
    </row>
    <row r="89" spans="1:6" ht="14.1" customHeight="1" x14ac:dyDescent="0.2">
      <c r="A89" s="154" t="s">
        <v>93</v>
      </c>
      <c r="B89" s="154"/>
      <c r="C89" s="154"/>
      <c r="D89" s="154"/>
      <c r="E89" s="154"/>
      <c r="F89" s="4"/>
    </row>
    <row r="90" spans="1:6" ht="14.1" customHeight="1" x14ac:dyDescent="0.2">
      <c r="A90" s="8">
        <v>5</v>
      </c>
      <c r="B90" s="166" t="s">
        <v>29</v>
      </c>
      <c r="C90" s="167"/>
      <c r="D90" s="168"/>
      <c r="E90" s="9" t="s">
        <v>18</v>
      </c>
      <c r="F90" s="4"/>
    </row>
    <row r="91" spans="1:6" ht="14.1" customHeight="1" x14ac:dyDescent="0.2">
      <c r="A91" s="10" t="s">
        <v>2</v>
      </c>
      <c r="B91" s="133" t="s">
        <v>108</v>
      </c>
      <c r="C91" s="135"/>
      <c r="D91" s="134"/>
      <c r="E91" s="86"/>
      <c r="F91" s="4"/>
    </row>
    <row r="92" spans="1:6" ht="14.1" customHeight="1" x14ac:dyDescent="0.2">
      <c r="A92" s="10" t="s">
        <v>4</v>
      </c>
      <c r="B92" s="81" t="s">
        <v>117</v>
      </c>
      <c r="C92" s="82"/>
      <c r="D92" s="80"/>
      <c r="E92" s="86"/>
      <c r="F92" s="4"/>
    </row>
    <row r="93" spans="1:6" ht="14.1" customHeight="1" x14ac:dyDescent="0.2">
      <c r="A93" s="10" t="s">
        <v>5</v>
      </c>
      <c r="B93" s="133" t="s">
        <v>116</v>
      </c>
      <c r="C93" s="135"/>
      <c r="D93" s="134"/>
      <c r="E93" s="86"/>
      <c r="F93" s="4"/>
    </row>
    <row r="94" spans="1:6" ht="14.1" customHeight="1" x14ac:dyDescent="0.2">
      <c r="A94" s="10" t="s">
        <v>7</v>
      </c>
      <c r="B94" s="133" t="s">
        <v>124</v>
      </c>
      <c r="C94" s="135"/>
      <c r="D94" s="134"/>
      <c r="E94" s="86"/>
      <c r="F94" s="16"/>
    </row>
    <row r="95" spans="1:6" ht="14.1" customHeight="1" x14ac:dyDescent="0.2">
      <c r="A95" s="142" t="s">
        <v>39</v>
      </c>
      <c r="B95" s="143"/>
      <c r="C95" s="143"/>
      <c r="D95" s="144"/>
      <c r="E95" s="85"/>
      <c r="F95" s="4"/>
    </row>
    <row r="96" spans="1:6" ht="14.1" customHeight="1" x14ac:dyDescent="0.2">
      <c r="A96" s="1"/>
      <c r="B96" s="1"/>
      <c r="C96" s="1"/>
      <c r="D96" s="1"/>
      <c r="E96" s="1"/>
      <c r="F96" s="4"/>
    </row>
    <row r="97" spans="1:8" ht="14.1" customHeight="1" x14ac:dyDescent="0.2">
      <c r="A97" s="154" t="s">
        <v>94</v>
      </c>
      <c r="B97" s="154"/>
      <c r="C97" s="154"/>
      <c r="D97" s="154"/>
      <c r="E97" s="154"/>
      <c r="F97" s="4"/>
    </row>
    <row r="98" spans="1:8" ht="14.1" customHeight="1" x14ac:dyDescent="0.2">
      <c r="A98" s="19">
        <v>6</v>
      </c>
      <c r="B98" s="158" t="s">
        <v>43</v>
      </c>
      <c r="C98" s="158"/>
      <c r="D98" s="12" t="s">
        <v>17</v>
      </c>
      <c r="E98" s="8" t="s">
        <v>31</v>
      </c>
      <c r="F98" s="4"/>
    </row>
    <row r="99" spans="1:8" ht="14.1" customHeight="1" x14ac:dyDescent="0.2">
      <c r="A99" s="6" t="s">
        <v>2</v>
      </c>
      <c r="B99" s="163" t="s">
        <v>44</v>
      </c>
      <c r="C99" s="163"/>
      <c r="D99" s="18"/>
      <c r="E99" s="15"/>
      <c r="F99" s="21"/>
    </row>
    <row r="100" spans="1:8" ht="14.1" customHeight="1" x14ac:dyDescent="0.2">
      <c r="A100" s="6" t="s">
        <v>4</v>
      </c>
      <c r="B100" s="163" t="s">
        <v>46</v>
      </c>
      <c r="C100" s="163"/>
      <c r="D100" s="18"/>
      <c r="E100" s="15"/>
      <c r="F100" s="21"/>
    </row>
    <row r="101" spans="1:8" ht="14.1" customHeight="1" x14ac:dyDescent="0.2">
      <c r="A101" s="165" t="s">
        <v>5</v>
      </c>
      <c r="B101" s="163" t="s">
        <v>45</v>
      </c>
      <c r="C101" s="163"/>
      <c r="D101" s="20"/>
      <c r="E101" s="15"/>
      <c r="F101" s="7"/>
    </row>
    <row r="102" spans="1:8" ht="14.1" customHeight="1" x14ac:dyDescent="0.2">
      <c r="A102" s="165"/>
      <c r="B102" s="149" t="s">
        <v>95</v>
      </c>
      <c r="C102" s="149"/>
      <c r="D102" s="78"/>
      <c r="E102" s="15"/>
      <c r="F102" s="7"/>
    </row>
    <row r="103" spans="1:8" ht="14.1" customHeight="1" x14ac:dyDescent="0.2">
      <c r="A103" s="165"/>
      <c r="B103" s="149" t="s">
        <v>96</v>
      </c>
      <c r="C103" s="149"/>
      <c r="D103" s="78"/>
      <c r="E103" s="15"/>
      <c r="F103" s="7"/>
    </row>
    <row r="104" spans="1:8" ht="14.1" customHeight="1" x14ac:dyDescent="0.2">
      <c r="A104" s="165"/>
      <c r="B104" s="149" t="s">
        <v>97</v>
      </c>
      <c r="C104" s="149"/>
      <c r="D104" s="20"/>
      <c r="E104" s="15"/>
      <c r="F104" s="7"/>
    </row>
    <row r="105" spans="1:8" ht="14.1" customHeight="1" x14ac:dyDescent="0.2">
      <c r="A105" s="1"/>
      <c r="B105" s="1"/>
      <c r="C105" s="1"/>
      <c r="D105" s="1"/>
      <c r="E105" s="1"/>
      <c r="F105" s="21"/>
      <c r="G105" s="42"/>
      <c r="H105" s="44"/>
    </row>
    <row r="106" spans="1:8" ht="14.1" customHeight="1" x14ac:dyDescent="0.2">
      <c r="A106" s="155" t="s">
        <v>39</v>
      </c>
      <c r="B106" s="155"/>
      <c r="C106" s="155"/>
      <c r="D106" s="36"/>
      <c r="E106" s="83"/>
      <c r="F106" s="4"/>
    </row>
    <row r="107" spans="1:8" ht="14.1" customHeight="1" x14ac:dyDescent="0.2">
      <c r="A107" s="164" t="s">
        <v>56</v>
      </c>
      <c r="B107" s="164"/>
      <c r="C107" s="164"/>
      <c r="D107" s="164"/>
      <c r="E107" s="164"/>
      <c r="F107" s="4"/>
    </row>
    <row r="108" spans="1:8" ht="14.1" customHeight="1" x14ac:dyDescent="0.2">
      <c r="A108" s="8"/>
      <c r="B108" s="155" t="s">
        <v>47</v>
      </c>
      <c r="C108" s="155"/>
      <c r="D108" s="155"/>
      <c r="E108" s="8" t="s">
        <v>31</v>
      </c>
      <c r="F108" s="4"/>
    </row>
    <row r="109" spans="1:8" ht="14.1" customHeight="1" x14ac:dyDescent="0.2">
      <c r="A109" s="6" t="s">
        <v>2</v>
      </c>
      <c r="B109" s="163" t="s">
        <v>48</v>
      </c>
      <c r="C109" s="163"/>
      <c r="D109" s="163"/>
      <c r="E109" s="15"/>
      <c r="F109" s="4"/>
      <c r="G109" s="42"/>
    </row>
    <row r="110" spans="1:8" ht="14.1" customHeight="1" x14ac:dyDescent="0.2">
      <c r="A110" s="6" t="s">
        <v>4</v>
      </c>
      <c r="B110" s="163" t="s">
        <v>101</v>
      </c>
      <c r="C110" s="163"/>
      <c r="D110" s="163"/>
      <c r="E110" s="15"/>
      <c r="F110" s="4"/>
    </row>
    <row r="111" spans="1:8" ht="14.1" customHeight="1" x14ac:dyDescent="0.2">
      <c r="A111" s="6" t="s">
        <v>5</v>
      </c>
      <c r="B111" s="163" t="s">
        <v>98</v>
      </c>
      <c r="C111" s="163"/>
      <c r="D111" s="163"/>
      <c r="E111" s="15"/>
      <c r="F111" s="4"/>
    </row>
    <row r="112" spans="1:8" ht="14.1" customHeight="1" x14ac:dyDescent="0.2">
      <c r="A112" s="6" t="s">
        <v>7</v>
      </c>
      <c r="B112" s="163" t="s">
        <v>99</v>
      </c>
      <c r="C112" s="163"/>
      <c r="D112" s="163"/>
      <c r="E112" s="15"/>
      <c r="F112" s="4"/>
    </row>
    <row r="113" spans="1:10" ht="14.1" customHeight="1" x14ac:dyDescent="0.2">
      <c r="A113" s="6" t="s">
        <v>23</v>
      </c>
      <c r="B113" s="163" t="s">
        <v>100</v>
      </c>
      <c r="C113" s="163"/>
      <c r="D113" s="163"/>
      <c r="E113" s="15"/>
      <c r="F113" s="4"/>
    </row>
    <row r="114" spans="1:10" ht="14.1" customHeight="1" x14ac:dyDescent="0.2">
      <c r="A114" s="153" t="s">
        <v>49</v>
      </c>
      <c r="B114" s="153"/>
      <c r="C114" s="153"/>
      <c r="D114" s="153"/>
      <c r="E114" s="83"/>
      <c r="F114" s="4"/>
    </row>
    <row r="115" spans="1:10" ht="14.1" customHeight="1" x14ac:dyDescent="0.2">
      <c r="A115" s="6" t="s">
        <v>24</v>
      </c>
      <c r="B115" s="163" t="s">
        <v>102</v>
      </c>
      <c r="C115" s="163"/>
      <c r="D115" s="163"/>
      <c r="E115" s="15"/>
      <c r="F115" s="4"/>
    </row>
    <row r="116" spans="1:10" ht="14.1" customHeight="1" x14ac:dyDescent="0.2">
      <c r="A116" s="155" t="s">
        <v>50</v>
      </c>
      <c r="B116" s="155"/>
      <c r="C116" s="155"/>
      <c r="D116" s="155"/>
      <c r="E116" s="83"/>
      <c r="F116" s="22"/>
      <c r="G116" s="42"/>
      <c r="H116" s="42"/>
    </row>
    <row r="117" spans="1:10" ht="14.1" customHeight="1" x14ac:dyDescent="0.2">
      <c r="A117" s="170" t="s">
        <v>122</v>
      </c>
      <c r="B117" s="170"/>
      <c r="C117" s="170"/>
      <c r="D117" s="170"/>
      <c r="E117" s="83"/>
      <c r="F117" s="4"/>
      <c r="H117" s="42"/>
    </row>
    <row r="118" spans="1:10" ht="14.1" customHeight="1" x14ac:dyDescent="0.2">
      <c r="C118" s="37"/>
      <c r="D118" s="38"/>
      <c r="E118" s="39"/>
      <c r="F118" s="40"/>
      <c r="J118" s="42"/>
    </row>
    <row r="119" spans="1:10" ht="14.1" customHeight="1" x14ac:dyDescent="0.2">
      <c r="C119" s="37"/>
      <c r="D119" s="38"/>
      <c r="E119" s="39"/>
      <c r="F119" s="40"/>
    </row>
    <row r="120" spans="1:10" ht="14.1" customHeight="1" x14ac:dyDescent="0.2">
      <c r="C120" s="37"/>
      <c r="D120" s="38"/>
      <c r="E120" s="39"/>
      <c r="F120" s="40"/>
    </row>
    <row r="121" spans="1:10" ht="14.1" customHeight="1" x14ac:dyDescent="0.2">
      <c r="C121" s="37"/>
      <c r="D121" s="38"/>
      <c r="E121" s="39"/>
      <c r="F121" s="40"/>
    </row>
    <row r="122" spans="1:10" ht="14.1" customHeight="1" x14ac:dyDescent="0.2">
      <c r="C122" s="37"/>
      <c r="D122" s="38"/>
      <c r="E122" s="39"/>
      <c r="F122" s="40"/>
    </row>
    <row r="123" spans="1:10" ht="14.1" customHeight="1" x14ac:dyDescent="0.2">
      <c r="C123" s="37"/>
      <c r="D123" s="38"/>
      <c r="E123" s="39"/>
      <c r="F123" s="40"/>
    </row>
    <row r="124" spans="1:10" ht="14.1" customHeight="1" x14ac:dyDescent="0.2">
      <c r="C124" s="37"/>
      <c r="D124" s="38"/>
      <c r="E124" s="39"/>
      <c r="F124" s="40"/>
    </row>
    <row r="125" spans="1:10" ht="14.1" customHeight="1" x14ac:dyDescent="0.2">
      <c r="C125" s="37"/>
      <c r="D125" s="38"/>
      <c r="E125" s="39"/>
      <c r="F125" s="40"/>
    </row>
    <row r="126" spans="1:10" ht="14.1" customHeight="1" x14ac:dyDescent="0.2">
      <c r="C126" s="37"/>
      <c r="D126" s="38"/>
      <c r="E126" s="39"/>
      <c r="F126" s="40"/>
    </row>
    <row r="127" spans="1:10" ht="14.1" customHeight="1" x14ac:dyDescent="0.2">
      <c r="C127" s="37"/>
      <c r="D127" s="38"/>
      <c r="E127" s="39"/>
      <c r="F127" s="40"/>
    </row>
    <row r="128" spans="1:10" ht="14.1" customHeight="1" x14ac:dyDescent="0.2">
      <c r="C128" s="37"/>
      <c r="D128" s="38"/>
      <c r="E128" s="39"/>
      <c r="F128" s="40"/>
    </row>
    <row r="129" spans="3:6" ht="14.1" customHeight="1" x14ac:dyDescent="0.2">
      <c r="C129" s="37"/>
      <c r="D129" s="38"/>
      <c r="E129" s="39"/>
      <c r="F129" s="40"/>
    </row>
    <row r="130" spans="3:6" ht="14.1" customHeight="1" x14ac:dyDescent="0.2">
      <c r="C130" s="37"/>
      <c r="D130" s="38"/>
      <c r="E130" s="39"/>
      <c r="F130" s="40"/>
    </row>
    <row r="131" spans="3:6" ht="14.1" customHeight="1" x14ac:dyDescent="0.2">
      <c r="C131" s="37"/>
      <c r="D131" s="38"/>
      <c r="E131" s="39"/>
      <c r="F131" s="40"/>
    </row>
    <row r="132" spans="3:6" ht="14.1" customHeight="1" x14ac:dyDescent="0.2">
      <c r="C132" s="37"/>
      <c r="D132" s="38"/>
      <c r="E132" s="39"/>
      <c r="F132" s="40"/>
    </row>
    <row r="133" spans="3:6" ht="14.1" customHeight="1" x14ac:dyDescent="0.2">
      <c r="C133" s="37"/>
      <c r="D133" s="38"/>
      <c r="E133" s="39"/>
      <c r="F133" s="40"/>
    </row>
    <row r="134" spans="3:6" ht="14.1" customHeight="1" x14ac:dyDescent="0.2">
      <c r="C134" s="37"/>
      <c r="D134" s="38"/>
      <c r="E134" s="39"/>
      <c r="F134" s="40"/>
    </row>
    <row r="135" spans="3:6" ht="14.1" customHeight="1" x14ac:dyDescent="0.2">
      <c r="C135" s="37"/>
      <c r="D135" s="38"/>
      <c r="E135" s="39"/>
      <c r="F135" s="40"/>
    </row>
    <row r="136" spans="3:6" ht="14.1" customHeight="1" x14ac:dyDescent="0.2">
      <c r="C136" s="37"/>
      <c r="D136" s="38"/>
      <c r="E136" s="39"/>
      <c r="F136" s="40"/>
    </row>
    <row r="137" spans="3:6" ht="14.1" customHeight="1" x14ac:dyDescent="0.2">
      <c r="C137" s="37"/>
      <c r="D137" s="38"/>
      <c r="E137" s="39"/>
      <c r="F137" s="40"/>
    </row>
    <row r="138" spans="3:6" ht="14.1" customHeight="1" x14ac:dyDescent="0.2">
      <c r="C138" s="37"/>
      <c r="D138" s="38"/>
      <c r="E138" s="39"/>
      <c r="F138" s="40"/>
    </row>
    <row r="139" spans="3:6" ht="14.1" customHeight="1" x14ac:dyDescent="0.2">
      <c r="C139" s="37"/>
      <c r="D139" s="38"/>
      <c r="E139" s="39"/>
      <c r="F139" s="40"/>
    </row>
    <row r="140" spans="3:6" ht="14.1" customHeight="1" x14ac:dyDescent="0.2">
      <c r="C140" s="37"/>
      <c r="D140" s="38"/>
      <c r="E140" s="39"/>
      <c r="F140" s="40"/>
    </row>
    <row r="141" spans="3:6" ht="14.1" customHeight="1" x14ac:dyDescent="0.2">
      <c r="C141" s="37"/>
      <c r="D141" s="38"/>
      <c r="E141" s="39"/>
      <c r="F141" s="40"/>
    </row>
    <row r="142" spans="3:6" ht="14.1" customHeight="1" x14ac:dyDescent="0.2">
      <c r="C142" s="37"/>
      <c r="D142" s="38"/>
      <c r="E142" s="39"/>
      <c r="F142" s="40"/>
    </row>
    <row r="143" spans="3:6" ht="14.1" customHeight="1" x14ac:dyDescent="0.2">
      <c r="C143" s="37"/>
      <c r="D143" s="38"/>
      <c r="E143" s="39"/>
      <c r="F143" s="40"/>
    </row>
    <row r="144" spans="3:6" ht="14.1" customHeight="1" x14ac:dyDescent="0.2">
      <c r="C144" s="37"/>
      <c r="D144" s="38"/>
      <c r="E144" s="39"/>
      <c r="F144" s="40"/>
    </row>
    <row r="145" spans="3:6" ht="14.1" customHeight="1" x14ac:dyDescent="0.2">
      <c r="C145" s="37"/>
      <c r="D145" s="38"/>
      <c r="E145" s="39"/>
      <c r="F145" s="40"/>
    </row>
    <row r="146" spans="3:6" ht="14.1" customHeight="1" x14ac:dyDescent="0.2">
      <c r="C146" s="37"/>
      <c r="D146" s="38"/>
      <c r="E146" s="39"/>
      <c r="F146" s="40"/>
    </row>
    <row r="147" spans="3:6" ht="14.1" customHeight="1" x14ac:dyDescent="0.2">
      <c r="C147" s="37"/>
      <c r="D147" s="38"/>
      <c r="E147" s="39"/>
      <c r="F147" s="40"/>
    </row>
    <row r="148" spans="3:6" ht="14.1" customHeight="1" x14ac:dyDescent="0.2">
      <c r="C148" s="37"/>
      <c r="D148" s="38"/>
      <c r="E148" s="39"/>
      <c r="F148" s="40"/>
    </row>
    <row r="149" spans="3:6" ht="14.1" customHeight="1" x14ac:dyDescent="0.2">
      <c r="C149" s="37"/>
      <c r="D149" s="38"/>
      <c r="E149" s="39"/>
      <c r="F149" s="40"/>
    </row>
    <row r="150" spans="3:6" ht="14.1" customHeight="1" x14ac:dyDescent="0.2">
      <c r="C150" s="37"/>
      <c r="D150" s="38"/>
      <c r="E150" s="39"/>
      <c r="F150" s="40"/>
    </row>
    <row r="151" spans="3:6" ht="14.1" customHeight="1" x14ac:dyDescent="0.2">
      <c r="C151" s="37"/>
      <c r="D151" s="38"/>
      <c r="E151" s="39"/>
      <c r="F151" s="40"/>
    </row>
    <row r="152" spans="3:6" ht="14.1" customHeight="1" x14ac:dyDescent="0.2">
      <c r="C152" s="37"/>
      <c r="D152" s="38"/>
      <c r="E152" s="39"/>
      <c r="F152" s="40"/>
    </row>
    <row r="153" spans="3:6" ht="14.1" customHeight="1" x14ac:dyDescent="0.2">
      <c r="C153" s="37"/>
      <c r="D153" s="38"/>
      <c r="E153" s="39"/>
      <c r="F153" s="40"/>
    </row>
    <row r="154" spans="3:6" ht="14.1" customHeight="1" x14ac:dyDescent="0.2">
      <c r="C154" s="37"/>
      <c r="D154" s="38"/>
      <c r="E154" s="39"/>
      <c r="F154" s="40"/>
    </row>
    <row r="155" spans="3:6" ht="14.1" customHeight="1" x14ac:dyDescent="0.2">
      <c r="C155" s="37"/>
      <c r="D155" s="38"/>
      <c r="E155" s="39"/>
      <c r="F155" s="40"/>
    </row>
    <row r="156" spans="3:6" ht="14.1" customHeight="1" x14ac:dyDescent="0.2">
      <c r="C156" s="37"/>
      <c r="D156" s="38"/>
      <c r="E156" s="39"/>
      <c r="F156" s="40"/>
    </row>
    <row r="157" spans="3:6" ht="14.1" customHeight="1" x14ac:dyDescent="0.2">
      <c r="C157" s="37"/>
      <c r="D157" s="38"/>
      <c r="E157" s="39"/>
      <c r="F157" s="40"/>
    </row>
    <row r="158" spans="3:6" ht="14.1" customHeight="1" x14ac:dyDescent="0.2">
      <c r="C158" s="37"/>
      <c r="D158" s="38"/>
      <c r="E158" s="39"/>
      <c r="F158" s="40"/>
    </row>
    <row r="159" spans="3:6" ht="14.1" customHeight="1" x14ac:dyDescent="0.2">
      <c r="C159" s="37"/>
      <c r="D159" s="38"/>
      <c r="E159" s="39"/>
      <c r="F159" s="40"/>
    </row>
    <row r="160" spans="3:6" ht="14.1" customHeight="1" x14ac:dyDescent="0.2">
      <c r="C160" s="37"/>
      <c r="D160" s="38"/>
      <c r="E160" s="39"/>
      <c r="F160" s="40"/>
    </row>
    <row r="161" spans="3:6" ht="14.1" customHeight="1" x14ac:dyDescent="0.2">
      <c r="C161" s="37"/>
      <c r="D161" s="38"/>
      <c r="E161" s="39"/>
      <c r="F161" s="40"/>
    </row>
    <row r="162" spans="3:6" ht="14.1" customHeight="1" x14ac:dyDescent="0.2">
      <c r="C162" s="37"/>
      <c r="D162" s="38"/>
      <c r="E162" s="39"/>
      <c r="F162" s="40"/>
    </row>
    <row r="163" spans="3:6" ht="14.1" customHeight="1" x14ac:dyDescent="0.2">
      <c r="C163" s="37"/>
      <c r="D163" s="38"/>
      <c r="E163" s="39"/>
      <c r="F163" s="40"/>
    </row>
    <row r="164" spans="3:6" ht="14.1" customHeight="1" x14ac:dyDescent="0.2">
      <c r="C164" s="37"/>
      <c r="D164" s="38"/>
      <c r="E164" s="39"/>
      <c r="F164" s="40"/>
    </row>
    <row r="165" spans="3:6" ht="14.1" customHeight="1" x14ac:dyDescent="0.2">
      <c r="C165" s="37"/>
      <c r="D165" s="38"/>
      <c r="E165" s="39"/>
      <c r="F165" s="40"/>
    </row>
    <row r="166" spans="3:6" ht="14.1" customHeight="1" x14ac:dyDescent="0.2">
      <c r="C166" s="37"/>
      <c r="D166" s="38"/>
      <c r="E166" s="39"/>
      <c r="F166" s="40"/>
    </row>
    <row r="167" spans="3:6" ht="14.1" customHeight="1" x14ac:dyDescent="0.2">
      <c r="C167" s="37"/>
      <c r="D167" s="38"/>
      <c r="E167" s="39"/>
      <c r="F167" s="40"/>
    </row>
    <row r="168" spans="3:6" ht="14.1" customHeight="1" x14ac:dyDescent="0.2">
      <c r="C168" s="37"/>
      <c r="D168" s="38"/>
      <c r="E168" s="39"/>
      <c r="F168" s="40"/>
    </row>
    <row r="169" spans="3:6" ht="14.1" customHeight="1" x14ac:dyDescent="0.2">
      <c r="C169" s="37"/>
      <c r="D169" s="38"/>
      <c r="E169" s="39"/>
      <c r="F169" s="40"/>
    </row>
    <row r="170" spans="3:6" ht="14.1" customHeight="1" x14ac:dyDescent="0.2">
      <c r="C170" s="37"/>
      <c r="D170" s="38"/>
      <c r="E170" s="39"/>
      <c r="F170" s="40"/>
    </row>
    <row r="171" spans="3:6" ht="14.1" customHeight="1" x14ac:dyDescent="0.2">
      <c r="C171" s="37"/>
      <c r="D171" s="38"/>
      <c r="E171" s="39"/>
      <c r="F171" s="40"/>
    </row>
    <row r="172" spans="3:6" ht="14.1" customHeight="1" x14ac:dyDescent="0.2">
      <c r="C172" s="37"/>
      <c r="D172" s="38"/>
      <c r="E172" s="39"/>
      <c r="F172" s="40"/>
    </row>
    <row r="173" spans="3:6" ht="14.1" customHeight="1" x14ac:dyDescent="0.2">
      <c r="C173" s="37"/>
      <c r="D173" s="38"/>
      <c r="E173" s="39"/>
      <c r="F173" s="40"/>
    </row>
    <row r="174" spans="3:6" ht="14.1" customHeight="1" x14ac:dyDescent="0.2">
      <c r="C174" s="37"/>
      <c r="D174" s="38"/>
      <c r="E174" s="39"/>
      <c r="F174" s="40"/>
    </row>
    <row r="175" spans="3:6" ht="14.1" customHeight="1" x14ac:dyDescent="0.2">
      <c r="C175" s="37"/>
      <c r="D175" s="38"/>
      <c r="E175" s="39"/>
      <c r="F175" s="40"/>
    </row>
    <row r="176" spans="3:6" ht="14.1" customHeight="1" x14ac:dyDescent="0.2">
      <c r="C176" s="37"/>
      <c r="D176" s="38"/>
      <c r="E176" s="39"/>
      <c r="F176" s="40"/>
    </row>
    <row r="177" spans="3:6" ht="14.1" customHeight="1" x14ac:dyDescent="0.2">
      <c r="C177" s="37"/>
      <c r="D177" s="38"/>
      <c r="E177" s="39"/>
      <c r="F177" s="40"/>
    </row>
    <row r="178" spans="3:6" ht="14.1" customHeight="1" x14ac:dyDescent="0.2">
      <c r="C178" s="37"/>
      <c r="D178" s="38"/>
      <c r="E178" s="39"/>
      <c r="F178" s="40"/>
    </row>
    <row r="179" spans="3:6" ht="14.1" customHeight="1" x14ac:dyDescent="0.2">
      <c r="C179" s="37"/>
      <c r="D179" s="38"/>
      <c r="E179" s="39"/>
      <c r="F179" s="40"/>
    </row>
    <row r="180" spans="3:6" ht="14.1" customHeight="1" x14ac:dyDescent="0.2">
      <c r="C180" s="37"/>
      <c r="D180" s="38"/>
      <c r="E180" s="39"/>
      <c r="F180" s="40"/>
    </row>
    <row r="181" spans="3:6" ht="14.1" customHeight="1" x14ac:dyDescent="0.2">
      <c r="C181" s="37"/>
      <c r="D181" s="38"/>
      <c r="E181" s="39"/>
      <c r="F181" s="40"/>
    </row>
    <row r="182" spans="3:6" ht="14.1" customHeight="1" x14ac:dyDescent="0.2">
      <c r="C182" s="37"/>
      <c r="D182" s="38"/>
      <c r="E182" s="39"/>
      <c r="F182" s="40"/>
    </row>
    <row r="183" spans="3:6" ht="14.1" customHeight="1" x14ac:dyDescent="0.2">
      <c r="C183" s="37"/>
      <c r="D183" s="38"/>
      <c r="E183" s="39"/>
      <c r="F183" s="40"/>
    </row>
    <row r="184" spans="3:6" ht="14.1" customHeight="1" x14ac:dyDescent="0.2">
      <c r="C184" s="37"/>
      <c r="D184" s="38"/>
      <c r="E184" s="39"/>
      <c r="F184" s="40"/>
    </row>
    <row r="185" spans="3:6" ht="14.1" customHeight="1" x14ac:dyDescent="0.2">
      <c r="C185" s="37"/>
      <c r="D185" s="38"/>
      <c r="E185" s="39"/>
      <c r="F185" s="40"/>
    </row>
    <row r="186" spans="3:6" ht="14.1" customHeight="1" x14ac:dyDescent="0.2">
      <c r="C186" s="37"/>
      <c r="D186" s="38"/>
      <c r="E186" s="39"/>
      <c r="F186" s="40"/>
    </row>
    <row r="187" spans="3:6" ht="14.1" customHeight="1" x14ac:dyDescent="0.2">
      <c r="C187" s="37"/>
      <c r="D187" s="38"/>
      <c r="E187" s="39"/>
      <c r="F187" s="40"/>
    </row>
    <row r="188" spans="3:6" ht="14.1" customHeight="1" x14ac:dyDescent="0.2">
      <c r="C188" s="37"/>
      <c r="D188" s="38"/>
      <c r="E188" s="39"/>
      <c r="F188" s="40"/>
    </row>
    <row r="189" spans="3:6" ht="14.1" customHeight="1" x14ac:dyDescent="0.2">
      <c r="C189" s="37"/>
      <c r="D189" s="38"/>
      <c r="E189" s="39"/>
      <c r="F189" s="40"/>
    </row>
    <row r="190" spans="3:6" ht="14.1" customHeight="1" x14ac:dyDescent="0.2">
      <c r="C190" s="37"/>
      <c r="D190" s="38"/>
      <c r="E190" s="39"/>
      <c r="F190" s="40"/>
    </row>
    <row r="191" spans="3:6" ht="14.1" customHeight="1" x14ac:dyDescent="0.2">
      <c r="C191" s="37"/>
      <c r="D191" s="38"/>
      <c r="E191" s="39"/>
      <c r="F191" s="40"/>
    </row>
    <row r="192" spans="3:6" ht="14.1" customHeight="1" x14ac:dyDescent="0.2">
      <c r="C192" s="37"/>
      <c r="D192" s="38"/>
      <c r="E192" s="39"/>
      <c r="F192" s="40"/>
    </row>
    <row r="193" spans="3:6" ht="14.1" customHeight="1" x14ac:dyDescent="0.2">
      <c r="C193" s="37"/>
      <c r="D193" s="38"/>
      <c r="E193" s="39"/>
      <c r="F193" s="40"/>
    </row>
    <row r="194" spans="3:6" ht="14.1" customHeight="1" x14ac:dyDescent="0.2">
      <c r="C194" s="37"/>
      <c r="D194" s="38"/>
      <c r="E194" s="39"/>
      <c r="F194" s="40"/>
    </row>
    <row r="195" spans="3:6" ht="14.1" customHeight="1" x14ac:dyDescent="0.2">
      <c r="C195" s="37"/>
      <c r="D195" s="38"/>
      <c r="E195" s="39"/>
      <c r="F195" s="40"/>
    </row>
    <row r="196" spans="3:6" ht="14.1" customHeight="1" x14ac:dyDescent="0.2">
      <c r="C196" s="37"/>
      <c r="D196" s="38"/>
      <c r="E196" s="39"/>
      <c r="F196" s="40"/>
    </row>
    <row r="197" spans="3:6" ht="14.1" customHeight="1" x14ac:dyDescent="0.2">
      <c r="C197" s="37"/>
      <c r="D197" s="38"/>
      <c r="E197" s="39"/>
      <c r="F197" s="40"/>
    </row>
    <row r="198" spans="3:6" ht="14.1" customHeight="1" x14ac:dyDescent="0.2">
      <c r="C198" s="37"/>
      <c r="D198" s="38"/>
      <c r="E198" s="39"/>
      <c r="F198" s="40"/>
    </row>
    <row r="199" spans="3:6" ht="14.1" customHeight="1" x14ac:dyDescent="0.2">
      <c r="C199" s="37"/>
      <c r="D199" s="38"/>
      <c r="E199" s="39"/>
      <c r="F199" s="40"/>
    </row>
    <row r="200" spans="3:6" ht="14.1" customHeight="1" x14ac:dyDescent="0.2">
      <c r="C200" s="37"/>
      <c r="D200" s="38"/>
      <c r="E200" s="39"/>
      <c r="F200" s="40"/>
    </row>
    <row r="201" spans="3:6" ht="14.1" customHeight="1" x14ac:dyDescent="0.2">
      <c r="C201" s="37"/>
      <c r="D201" s="38"/>
      <c r="E201" s="39"/>
      <c r="F201" s="40"/>
    </row>
    <row r="202" spans="3:6" ht="14.1" customHeight="1" x14ac:dyDescent="0.2">
      <c r="C202" s="37"/>
      <c r="D202" s="38"/>
      <c r="E202" s="39"/>
      <c r="F202" s="40"/>
    </row>
    <row r="203" spans="3:6" ht="14.1" customHeight="1" x14ac:dyDescent="0.2">
      <c r="C203" s="37"/>
      <c r="D203" s="38"/>
      <c r="E203" s="39"/>
      <c r="F203" s="40"/>
    </row>
    <row r="204" spans="3:6" ht="14.1" customHeight="1" x14ac:dyDescent="0.2">
      <c r="C204" s="37"/>
      <c r="D204" s="38"/>
      <c r="E204" s="39"/>
      <c r="F204" s="40"/>
    </row>
    <row r="205" spans="3:6" ht="14.1" customHeight="1" x14ac:dyDescent="0.2">
      <c r="C205" s="37"/>
      <c r="D205" s="38"/>
      <c r="E205" s="39"/>
      <c r="F205" s="40"/>
    </row>
    <row r="206" spans="3:6" ht="14.1" customHeight="1" x14ac:dyDescent="0.2">
      <c r="C206" s="37"/>
      <c r="D206" s="38"/>
      <c r="E206" s="39"/>
      <c r="F206" s="40"/>
    </row>
    <row r="207" spans="3:6" ht="14.1" customHeight="1" x14ac:dyDescent="0.2">
      <c r="C207" s="37"/>
      <c r="D207" s="38"/>
      <c r="E207" s="39"/>
      <c r="F207" s="40"/>
    </row>
    <row r="208" spans="3:6" ht="14.1" customHeight="1" x14ac:dyDescent="0.2">
      <c r="C208" s="37"/>
      <c r="D208" s="38"/>
      <c r="E208" s="39"/>
      <c r="F208" s="40"/>
    </row>
    <row r="209" spans="3:6" ht="14.1" customHeight="1" x14ac:dyDescent="0.2">
      <c r="C209" s="37"/>
      <c r="D209" s="38"/>
      <c r="E209" s="39"/>
      <c r="F209" s="40"/>
    </row>
    <row r="210" spans="3:6" ht="14.1" customHeight="1" x14ac:dyDescent="0.2">
      <c r="C210" s="37"/>
      <c r="D210" s="38"/>
      <c r="E210" s="39"/>
      <c r="F210" s="40"/>
    </row>
    <row r="211" spans="3:6" ht="14.1" customHeight="1" x14ac:dyDescent="0.2">
      <c r="C211" s="37"/>
      <c r="D211" s="38"/>
      <c r="E211" s="39"/>
      <c r="F211" s="40"/>
    </row>
    <row r="212" spans="3:6" ht="14.1" customHeight="1" x14ac:dyDescent="0.2">
      <c r="C212" s="37"/>
      <c r="D212" s="38"/>
      <c r="E212" s="39"/>
      <c r="F212" s="40"/>
    </row>
    <row r="213" spans="3:6" ht="14.1" customHeight="1" x14ac:dyDescent="0.2">
      <c r="C213" s="37"/>
      <c r="D213" s="38"/>
      <c r="E213" s="39"/>
      <c r="F213" s="40"/>
    </row>
    <row r="214" spans="3:6" ht="14.1" customHeight="1" x14ac:dyDescent="0.2">
      <c r="C214" s="37"/>
      <c r="D214" s="38"/>
      <c r="E214" s="39"/>
      <c r="F214" s="40"/>
    </row>
    <row r="215" spans="3:6" ht="14.1" customHeight="1" x14ac:dyDescent="0.2">
      <c r="C215" s="37"/>
      <c r="D215" s="38"/>
      <c r="E215" s="39"/>
      <c r="F215" s="40"/>
    </row>
    <row r="216" spans="3:6" ht="14.1" customHeight="1" x14ac:dyDescent="0.2">
      <c r="C216" s="37"/>
      <c r="D216" s="38"/>
      <c r="E216" s="39"/>
      <c r="F216" s="40"/>
    </row>
    <row r="217" spans="3:6" ht="14.1" customHeight="1" x14ac:dyDescent="0.2">
      <c r="C217" s="37"/>
      <c r="D217" s="38"/>
      <c r="E217" s="39"/>
      <c r="F217" s="40"/>
    </row>
    <row r="218" spans="3:6" ht="14.1" customHeight="1" x14ac:dyDescent="0.2">
      <c r="C218" s="37"/>
      <c r="D218" s="38"/>
      <c r="E218" s="39"/>
      <c r="F218" s="40"/>
    </row>
    <row r="219" spans="3:6" ht="14.1" customHeight="1" x14ac:dyDescent="0.2">
      <c r="C219" s="37"/>
      <c r="D219" s="38"/>
      <c r="E219" s="39"/>
      <c r="F219" s="40"/>
    </row>
    <row r="220" spans="3:6" ht="14.1" customHeight="1" x14ac:dyDescent="0.2">
      <c r="C220" s="37"/>
      <c r="D220" s="38"/>
      <c r="E220" s="39"/>
      <c r="F220" s="40"/>
    </row>
    <row r="221" spans="3:6" ht="14.1" customHeight="1" x14ac:dyDescent="0.2">
      <c r="C221" s="37"/>
      <c r="D221" s="38"/>
      <c r="E221" s="39"/>
      <c r="F221" s="40"/>
    </row>
    <row r="222" spans="3:6" ht="14.1" customHeight="1" x14ac:dyDescent="0.2">
      <c r="C222" s="37"/>
      <c r="D222" s="38"/>
      <c r="E222" s="39"/>
      <c r="F222" s="40"/>
    </row>
    <row r="223" spans="3:6" ht="14.1" customHeight="1" x14ac:dyDescent="0.2">
      <c r="C223" s="37"/>
      <c r="D223" s="38"/>
      <c r="E223" s="39"/>
      <c r="F223" s="40"/>
    </row>
    <row r="224" spans="3:6" ht="14.1" customHeight="1" x14ac:dyDescent="0.2">
      <c r="C224" s="37"/>
      <c r="D224" s="38"/>
      <c r="E224" s="39"/>
      <c r="F224" s="40"/>
    </row>
    <row r="225" spans="3:6" ht="14.1" customHeight="1" x14ac:dyDescent="0.2">
      <c r="C225" s="37"/>
      <c r="D225" s="38"/>
      <c r="E225" s="39"/>
      <c r="F225" s="40"/>
    </row>
    <row r="226" spans="3:6" ht="14.1" customHeight="1" x14ac:dyDescent="0.2">
      <c r="C226" s="37"/>
      <c r="D226" s="38"/>
      <c r="E226" s="39"/>
      <c r="F226" s="40"/>
    </row>
    <row r="227" spans="3:6" ht="14.1" customHeight="1" x14ac:dyDescent="0.2">
      <c r="C227" s="37"/>
      <c r="D227" s="38"/>
      <c r="E227" s="39"/>
      <c r="F227" s="40"/>
    </row>
    <row r="228" spans="3:6" ht="14.1" customHeight="1" x14ac:dyDescent="0.2">
      <c r="C228" s="37"/>
      <c r="D228" s="38"/>
      <c r="E228" s="39"/>
      <c r="F228" s="40"/>
    </row>
    <row r="229" spans="3:6" ht="14.1" customHeight="1" x14ac:dyDescent="0.2">
      <c r="C229" s="37"/>
      <c r="D229" s="38"/>
      <c r="E229" s="39"/>
      <c r="F229" s="40"/>
    </row>
    <row r="230" spans="3:6" ht="14.1" customHeight="1" x14ac:dyDescent="0.2">
      <c r="C230" s="37"/>
      <c r="D230" s="38"/>
      <c r="E230" s="39"/>
      <c r="F230" s="40"/>
    </row>
    <row r="231" spans="3:6" ht="14.1" customHeight="1" x14ac:dyDescent="0.2">
      <c r="C231" s="37"/>
      <c r="D231" s="38"/>
      <c r="E231" s="39"/>
      <c r="F231" s="40"/>
    </row>
    <row r="232" spans="3:6" ht="14.1" customHeight="1" x14ac:dyDescent="0.2">
      <c r="C232" s="37"/>
      <c r="D232" s="38"/>
      <c r="E232" s="39"/>
      <c r="F232" s="40"/>
    </row>
    <row r="233" spans="3:6" ht="14.1" customHeight="1" x14ac:dyDescent="0.2">
      <c r="C233" s="37"/>
      <c r="D233" s="38"/>
      <c r="E233" s="39"/>
      <c r="F233" s="40"/>
    </row>
    <row r="234" spans="3:6" ht="14.1" customHeight="1" x14ac:dyDescent="0.2">
      <c r="C234" s="37"/>
      <c r="D234" s="38"/>
      <c r="E234" s="39"/>
      <c r="F234" s="40"/>
    </row>
    <row r="235" spans="3:6" ht="14.1" customHeight="1" x14ac:dyDescent="0.2">
      <c r="C235" s="37"/>
      <c r="D235" s="38"/>
      <c r="E235" s="39"/>
      <c r="F235" s="40"/>
    </row>
    <row r="236" spans="3:6" ht="14.1" customHeight="1" x14ac:dyDescent="0.2">
      <c r="C236" s="37"/>
      <c r="D236" s="38"/>
      <c r="E236" s="39"/>
      <c r="F236" s="40"/>
    </row>
    <row r="237" spans="3:6" ht="14.1" customHeight="1" x14ac:dyDescent="0.2">
      <c r="C237" s="37"/>
      <c r="D237" s="38"/>
      <c r="E237" s="39"/>
      <c r="F237" s="40"/>
    </row>
    <row r="238" spans="3:6" ht="14.1" customHeight="1" x14ac:dyDescent="0.2">
      <c r="C238" s="37"/>
      <c r="D238" s="38"/>
      <c r="E238" s="39"/>
      <c r="F238" s="40"/>
    </row>
    <row r="239" spans="3:6" ht="14.1" customHeight="1" x14ac:dyDescent="0.2">
      <c r="C239" s="37"/>
      <c r="D239" s="38"/>
      <c r="E239" s="39"/>
      <c r="F239" s="40"/>
    </row>
    <row r="240" spans="3:6" ht="14.1" customHeight="1" x14ac:dyDescent="0.2">
      <c r="C240" s="37"/>
      <c r="D240" s="38"/>
      <c r="E240" s="39"/>
      <c r="F240" s="40"/>
    </row>
    <row r="241" spans="3:6" ht="14.1" customHeight="1" x14ac:dyDescent="0.2">
      <c r="C241" s="37"/>
      <c r="D241" s="38"/>
      <c r="E241" s="39"/>
      <c r="F241" s="40"/>
    </row>
    <row r="242" spans="3:6" ht="14.1" customHeight="1" x14ac:dyDescent="0.2">
      <c r="C242" s="37"/>
      <c r="D242" s="38"/>
      <c r="E242" s="39"/>
      <c r="F242" s="40"/>
    </row>
    <row r="243" spans="3:6" ht="14.1" customHeight="1" x14ac:dyDescent="0.2">
      <c r="C243" s="37"/>
      <c r="D243" s="38"/>
      <c r="E243" s="39"/>
      <c r="F243" s="40"/>
    </row>
    <row r="244" spans="3:6" ht="14.1" customHeight="1" x14ac:dyDescent="0.2">
      <c r="C244" s="37"/>
      <c r="D244" s="38"/>
      <c r="E244" s="39"/>
      <c r="F244" s="40"/>
    </row>
    <row r="245" spans="3:6" ht="14.1" customHeight="1" x14ac:dyDescent="0.2">
      <c r="C245" s="37"/>
      <c r="D245" s="38"/>
      <c r="E245" s="39"/>
      <c r="F245" s="40"/>
    </row>
    <row r="246" spans="3:6" ht="14.1" customHeight="1" x14ac:dyDescent="0.2">
      <c r="C246" s="37"/>
      <c r="D246" s="38"/>
      <c r="E246" s="39"/>
      <c r="F246" s="40"/>
    </row>
    <row r="247" spans="3:6" ht="14.1" customHeight="1" x14ac:dyDescent="0.2">
      <c r="C247" s="37"/>
      <c r="D247" s="38"/>
      <c r="E247" s="39"/>
      <c r="F247" s="40"/>
    </row>
    <row r="248" spans="3:6" ht="14.1" customHeight="1" x14ac:dyDescent="0.2">
      <c r="C248" s="37"/>
      <c r="D248" s="38"/>
      <c r="E248" s="39"/>
      <c r="F248" s="40"/>
    </row>
    <row r="249" spans="3:6" ht="14.1" customHeight="1" x14ac:dyDescent="0.2">
      <c r="C249" s="37"/>
      <c r="D249" s="38"/>
      <c r="E249" s="39"/>
      <c r="F249" s="40"/>
    </row>
    <row r="250" spans="3:6" ht="14.1" customHeight="1" x14ac:dyDescent="0.2">
      <c r="C250" s="37"/>
      <c r="D250" s="38"/>
      <c r="E250" s="39"/>
      <c r="F250" s="40"/>
    </row>
    <row r="251" spans="3:6" ht="14.1" customHeight="1" x14ac:dyDescent="0.2">
      <c r="C251" s="37"/>
      <c r="D251" s="38"/>
      <c r="E251" s="39"/>
      <c r="F251" s="40"/>
    </row>
    <row r="252" spans="3:6" ht="14.1" customHeight="1" x14ac:dyDescent="0.2">
      <c r="C252" s="37"/>
      <c r="D252" s="38"/>
      <c r="E252" s="39"/>
      <c r="F252" s="40"/>
    </row>
    <row r="253" spans="3:6" ht="14.1" customHeight="1" x14ac:dyDescent="0.2">
      <c r="C253" s="37"/>
      <c r="D253" s="38"/>
      <c r="E253" s="39"/>
      <c r="F253" s="40"/>
    </row>
    <row r="254" spans="3:6" ht="14.1" customHeight="1" x14ac:dyDescent="0.2">
      <c r="C254" s="37"/>
      <c r="D254" s="38"/>
      <c r="E254" s="39"/>
      <c r="F254" s="40"/>
    </row>
    <row r="255" spans="3:6" ht="14.1" customHeight="1" x14ac:dyDescent="0.2">
      <c r="C255" s="37"/>
      <c r="D255" s="38"/>
      <c r="E255" s="39"/>
      <c r="F255" s="40"/>
    </row>
    <row r="256" spans="3:6" ht="14.1" customHeight="1" x14ac:dyDescent="0.2">
      <c r="C256" s="37"/>
      <c r="D256" s="38"/>
      <c r="E256" s="39"/>
      <c r="F256" s="40"/>
    </row>
    <row r="257" spans="3:6" ht="14.1" customHeight="1" x14ac:dyDescent="0.2">
      <c r="C257" s="37"/>
      <c r="D257" s="38"/>
      <c r="E257" s="39"/>
      <c r="F257" s="40"/>
    </row>
    <row r="258" spans="3:6" ht="14.1" customHeight="1" x14ac:dyDescent="0.2">
      <c r="C258" s="37"/>
      <c r="D258" s="38"/>
      <c r="E258" s="39"/>
      <c r="F258" s="40"/>
    </row>
    <row r="259" spans="3:6" ht="14.1" customHeight="1" x14ac:dyDescent="0.2">
      <c r="C259" s="37"/>
      <c r="D259" s="38"/>
      <c r="E259" s="39"/>
      <c r="F259" s="40"/>
    </row>
    <row r="260" spans="3:6" ht="14.1" customHeight="1" x14ac:dyDescent="0.2">
      <c r="C260" s="37"/>
      <c r="D260" s="38"/>
      <c r="E260" s="39"/>
      <c r="F260" s="40"/>
    </row>
    <row r="261" spans="3:6" ht="14.1" customHeight="1" x14ac:dyDescent="0.2">
      <c r="C261" s="37"/>
      <c r="D261" s="38"/>
      <c r="E261" s="39"/>
      <c r="F261" s="40"/>
    </row>
    <row r="262" spans="3:6" ht="14.1" customHeight="1" x14ac:dyDescent="0.2">
      <c r="C262" s="37"/>
      <c r="D262" s="38"/>
      <c r="E262" s="39"/>
      <c r="F262" s="40"/>
    </row>
    <row r="263" spans="3:6" ht="14.1" customHeight="1" x14ac:dyDescent="0.2">
      <c r="C263" s="37"/>
      <c r="D263" s="38"/>
      <c r="E263" s="39"/>
      <c r="F263" s="40"/>
    </row>
    <row r="264" spans="3:6" ht="14.1" customHeight="1" x14ac:dyDescent="0.2">
      <c r="C264" s="37"/>
      <c r="D264" s="38"/>
      <c r="E264" s="39"/>
      <c r="F264" s="40"/>
    </row>
    <row r="265" spans="3:6" ht="14.1" customHeight="1" x14ac:dyDescent="0.2">
      <c r="C265" s="37"/>
      <c r="D265" s="38"/>
      <c r="E265" s="39"/>
      <c r="F265" s="40"/>
    </row>
    <row r="266" spans="3:6" ht="14.1" customHeight="1" x14ac:dyDescent="0.2">
      <c r="C266" s="37"/>
      <c r="D266" s="38"/>
      <c r="E266" s="39"/>
      <c r="F266" s="40"/>
    </row>
    <row r="267" spans="3:6" ht="14.1" customHeight="1" x14ac:dyDescent="0.2">
      <c r="C267" s="37"/>
      <c r="D267" s="38"/>
      <c r="E267" s="39"/>
      <c r="F267" s="40"/>
    </row>
    <row r="268" spans="3:6" ht="14.1" customHeight="1" x14ac:dyDescent="0.2">
      <c r="C268" s="37"/>
      <c r="D268" s="38"/>
      <c r="E268" s="39"/>
      <c r="F268" s="40"/>
    </row>
    <row r="269" spans="3:6" ht="14.1" customHeight="1" x14ac:dyDescent="0.2">
      <c r="C269" s="37"/>
      <c r="D269" s="38"/>
      <c r="E269" s="39"/>
      <c r="F269" s="40"/>
    </row>
    <row r="270" spans="3:6" ht="14.1" customHeight="1" x14ac:dyDescent="0.2">
      <c r="C270" s="37"/>
      <c r="D270" s="38"/>
      <c r="E270" s="39"/>
      <c r="F270" s="40"/>
    </row>
    <row r="271" spans="3:6" ht="14.1" customHeight="1" x14ac:dyDescent="0.2">
      <c r="C271" s="37"/>
      <c r="D271" s="38"/>
      <c r="E271" s="39"/>
      <c r="F271" s="40"/>
    </row>
    <row r="272" spans="3:6" ht="14.1" customHeight="1" x14ac:dyDescent="0.2">
      <c r="C272" s="37"/>
      <c r="D272" s="38"/>
      <c r="E272" s="39"/>
      <c r="F272" s="40"/>
    </row>
    <row r="273" spans="3:6" ht="14.1" customHeight="1" x14ac:dyDescent="0.2">
      <c r="C273" s="37"/>
      <c r="D273" s="38"/>
      <c r="E273" s="39"/>
      <c r="F273" s="40"/>
    </row>
    <row r="274" spans="3:6" ht="14.1" customHeight="1" x14ac:dyDescent="0.2">
      <c r="C274" s="37"/>
      <c r="D274" s="38"/>
      <c r="E274" s="39"/>
      <c r="F274" s="40"/>
    </row>
    <row r="275" spans="3:6" ht="14.1" customHeight="1" x14ac:dyDescent="0.2">
      <c r="C275" s="37"/>
      <c r="D275" s="38"/>
      <c r="E275" s="39"/>
      <c r="F275" s="40"/>
    </row>
    <row r="276" spans="3:6" ht="14.1" customHeight="1" x14ac:dyDescent="0.2">
      <c r="C276" s="37"/>
      <c r="D276" s="38"/>
      <c r="E276" s="39"/>
      <c r="F276" s="40"/>
    </row>
    <row r="277" spans="3:6" ht="14.1" customHeight="1" x14ac:dyDescent="0.2">
      <c r="C277" s="37"/>
      <c r="D277" s="38"/>
      <c r="E277" s="39"/>
      <c r="F277" s="40"/>
    </row>
    <row r="278" spans="3:6" ht="14.1" customHeight="1" x14ac:dyDescent="0.2">
      <c r="C278" s="37"/>
      <c r="D278" s="38"/>
      <c r="E278" s="39"/>
      <c r="F278" s="40"/>
    </row>
    <row r="279" spans="3:6" ht="14.1" customHeight="1" x14ac:dyDescent="0.2">
      <c r="C279" s="37"/>
      <c r="D279" s="38"/>
      <c r="E279" s="39"/>
      <c r="F279" s="40"/>
    </row>
    <row r="280" spans="3:6" ht="14.1" customHeight="1" x14ac:dyDescent="0.2">
      <c r="C280" s="37"/>
      <c r="D280" s="38"/>
      <c r="E280" s="39"/>
      <c r="F280" s="40"/>
    </row>
    <row r="281" spans="3:6" ht="14.1" customHeight="1" x14ac:dyDescent="0.2">
      <c r="C281" s="37"/>
      <c r="D281" s="38"/>
      <c r="E281" s="39"/>
      <c r="F281" s="40"/>
    </row>
    <row r="282" spans="3:6" ht="14.1" customHeight="1" x14ac:dyDescent="0.2">
      <c r="C282" s="37"/>
      <c r="D282" s="38"/>
      <c r="E282" s="39"/>
      <c r="F282" s="40"/>
    </row>
    <row r="283" spans="3:6" ht="14.1" customHeight="1" x14ac:dyDescent="0.2">
      <c r="C283" s="37"/>
      <c r="D283" s="38"/>
      <c r="E283" s="39"/>
      <c r="F283" s="40"/>
    </row>
    <row r="284" spans="3:6" ht="14.1" customHeight="1" x14ac:dyDescent="0.2">
      <c r="C284" s="37"/>
      <c r="D284" s="38"/>
      <c r="E284" s="39"/>
      <c r="F284" s="40"/>
    </row>
    <row r="285" spans="3:6" ht="14.1" customHeight="1" x14ac:dyDescent="0.2">
      <c r="C285" s="37"/>
      <c r="D285" s="38"/>
      <c r="E285" s="39"/>
      <c r="F285" s="40"/>
    </row>
    <row r="286" spans="3:6" ht="14.1" customHeight="1" x14ac:dyDescent="0.2">
      <c r="C286" s="37"/>
      <c r="D286" s="38"/>
      <c r="E286" s="39"/>
      <c r="F286" s="40"/>
    </row>
    <row r="287" spans="3:6" ht="14.1" customHeight="1" x14ac:dyDescent="0.2">
      <c r="C287" s="37"/>
      <c r="D287" s="38"/>
      <c r="E287" s="39"/>
      <c r="F287" s="40"/>
    </row>
    <row r="288" spans="3:6" ht="14.1" customHeight="1" x14ac:dyDescent="0.2">
      <c r="C288" s="37"/>
      <c r="D288" s="38"/>
      <c r="E288" s="39"/>
      <c r="F288" s="40"/>
    </row>
    <row r="289" spans="3:6" ht="14.1" customHeight="1" x14ac:dyDescent="0.2">
      <c r="C289" s="37"/>
      <c r="D289" s="38"/>
      <c r="E289" s="39"/>
      <c r="F289" s="40"/>
    </row>
    <row r="290" spans="3:6" ht="14.1" customHeight="1" x14ac:dyDescent="0.2">
      <c r="C290" s="37"/>
      <c r="D290" s="38"/>
      <c r="E290" s="39"/>
      <c r="F290" s="40"/>
    </row>
    <row r="291" spans="3:6" ht="14.1" customHeight="1" x14ac:dyDescent="0.2">
      <c r="C291" s="37"/>
      <c r="D291" s="38"/>
      <c r="E291" s="39"/>
      <c r="F291" s="40"/>
    </row>
    <row r="292" spans="3:6" ht="14.1" customHeight="1" x14ac:dyDescent="0.2">
      <c r="C292" s="37"/>
      <c r="D292" s="38"/>
      <c r="E292" s="39"/>
      <c r="F292" s="40"/>
    </row>
    <row r="293" spans="3:6" ht="14.1" customHeight="1" x14ac:dyDescent="0.2">
      <c r="C293" s="37"/>
      <c r="D293" s="38"/>
      <c r="E293" s="39"/>
      <c r="F293" s="40"/>
    </row>
    <row r="294" spans="3:6" ht="14.1" customHeight="1" x14ac:dyDescent="0.2">
      <c r="C294" s="37"/>
      <c r="D294" s="38"/>
      <c r="E294" s="39"/>
      <c r="F294" s="40"/>
    </row>
    <row r="295" spans="3:6" ht="14.1" customHeight="1" x14ac:dyDescent="0.2">
      <c r="C295" s="37"/>
      <c r="D295" s="38"/>
      <c r="E295" s="39"/>
      <c r="F295" s="40"/>
    </row>
    <row r="296" spans="3:6" ht="14.1" customHeight="1" x14ac:dyDescent="0.2">
      <c r="C296" s="37"/>
      <c r="D296" s="38"/>
      <c r="E296" s="39"/>
      <c r="F296" s="40"/>
    </row>
    <row r="297" spans="3:6" ht="14.1" customHeight="1" x14ac:dyDescent="0.2">
      <c r="C297" s="37"/>
      <c r="D297" s="38"/>
      <c r="E297" s="39"/>
      <c r="F297" s="40"/>
    </row>
    <row r="298" spans="3:6" ht="14.1" customHeight="1" x14ac:dyDescent="0.2">
      <c r="C298" s="37"/>
      <c r="D298" s="38"/>
      <c r="E298" s="39"/>
      <c r="F298" s="40"/>
    </row>
    <row r="299" spans="3:6" ht="14.1" customHeight="1" x14ac:dyDescent="0.2">
      <c r="C299" s="37"/>
      <c r="D299" s="38"/>
      <c r="E299" s="39"/>
      <c r="F299" s="40"/>
    </row>
    <row r="300" spans="3:6" ht="14.1" customHeight="1" x14ac:dyDescent="0.2">
      <c r="C300" s="37"/>
      <c r="D300" s="38"/>
      <c r="E300" s="39"/>
      <c r="F300" s="40"/>
    </row>
    <row r="301" spans="3:6" ht="14.1" customHeight="1" x14ac:dyDescent="0.2">
      <c r="C301" s="37"/>
      <c r="D301" s="38"/>
      <c r="E301" s="39"/>
      <c r="F301" s="40"/>
    </row>
    <row r="302" spans="3:6" ht="14.1" customHeight="1" x14ac:dyDescent="0.2">
      <c r="C302" s="37"/>
      <c r="D302" s="38"/>
      <c r="E302" s="39"/>
      <c r="F302" s="40"/>
    </row>
    <row r="303" spans="3:6" ht="14.1" customHeight="1" x14ac:dyDescent="0.2">
      <c r="C303" s="37"/>
      <c r="D303" s="38"/>
      <c r="E303" s="39"/>
      <c r="F303" s="40"/>
    </row>
    <row r="304" spans="3:6" ht="14.1" customHeight="1" x14ac:dyDescent="0.2">
      <c r="C304" s="37"/>
      <c r="D304" s="38"/>
      <c r="E304" s="39"/>
      <c r="F304" s="40"/>
    </row>
    <row r="305" spans="3:6" ht="14.1" customHeight="1" x14ac:dyDescent="0.2">
      <c r="C305" s="37"/>
      <c r="D305" s="38"/>
      <c r="E305" s="39"/>
      <c r="F305" s="40"/>
    </row>
    <row r="306" spans="3:6" ht="14.1" customHeight="1" x14ac:dyDescent="0.2">
      <c r="C306" s="37"/>
      <c r="D306" s="38"/>
      <c r="E306" s="39"/>
      <c r="F306" s="40"/>
    </row>
    <row r="307" spans="3:6" ht="14.1" customHeight="1" x14ac:dyDescent="0.2">
      <c r="C307" s="37"/>
      <c r="D307" s="38"/>
      <c r="E307" s="39"/>
      <c r="F307" s="40"/>
    </row>
    <row r="308" spans="3:6" ht="14.1" customHeight="1" x14ac:dyDescent="0.2">
      <c r="C308" s="37"/>
      <c r="D308" s="38"/>
      <c r="E308" s="39"/>
      <c r="F308" s="40"/>
    </row>
    <row r="309" spans="3:6" ht="14.1" customHeight="1" x14ac:dyDescent="0.2">
      <c r="C309" s="37"/>
      <c r="D309" s="38"/>
      <c r="E309" s="39"/>
      <c r="F309" s="40"/>
    </row>
    <row r="310" spans="3:6" ht="14.1" customHeight="1" x14ac:dyDescent="0.2">
      <c r="C310" s="37"/>
      <c r="D310" s="38"/>
      <c r="E310" s="39"/>
      <c r="F310" s="40"/>
    </row>
    <row r="311" spans="3:6" ht="14.1" customHeight="1" x14ac:dyDescent="0.2">
      <c r="C311" s="37"/>
      <c r="D311" s="38"/>
      <c r="E311" s="39"/>
      <c r="F311" s="40"/>
    </row>
    <row r="312" spans="3:6" ht="14.1" customHeight="1" x14ac:dyDescent="0.2">
      <c r="C312" s="37"/>
      <c r="D312" s="38"/>
      <c r="E312" s="39"/>
      <c r="F312" s="40"/>
    </row>
    <row r="313" spans="3:6" ht="14.1" customHeight="1" x14ac:dyDescent="0.2">
      <c r="C313" s="37"/>
      <c r="D313" s="38"/>
      <c r="E313" s="39"/>
      <c r="F313" s="40"/>
    </row>
    <row r="314" spans="3:6" ht="14.1" customHeight="1" x14ac:dyDescent="0.2">
      <c r="C314" s="37"/>
      <c r="D314" s="38"/>
      <c r="E314" s="39"/>
      <c r="F314" s="40"/>
    </row>
    <row r="315" spans="3:6" ht="14.1" customHeight="1" x14ac:dyDescent="0.2">
      <c r="C315" s="37"/>
      <c r="D315" s="38"/>
      <c r="E315" s="39"/>
      <c r="F315" s="40"/>
    </row>
    <row r="316" spans="3:6" ht="14.1" customHeight="1" x14ac:dyDescent="0.2">
      <c r="C316" s="37"/>
      <c r="D316" s="38"/>
      <c r="E316" s="39"/>
      <c r="F316" s="40"/>
    </row>
    <row r="317" spans="3:6" ht="14.1" customHeight="1" x14ac:dyDescent="0.2">
      <c r="C317" s="37"/>
      <c r="D317" s="38"/>
      <c r="E317" s="39"/>
      <c r="F317" s="40"/>
    </row>
    <row r="318" spans="3:6" ht="14.1" customHeight="1" x14ac:dyDescent="0.2">
      <c r="C318" s="37"/>
      <c r="D318" s="38"/>
      <c r="E318" s="39"/>
      <c r="F318" s="40"/>
    </row>
    <row r="319" spans="3:6" ht="14.1" customHeight="1" x14ac:dyDescent="0.2">
      <c r="C319" s="37"/>
      <c r="D319" s="38"/>
      <c r="E319" s="39"/>
      <c r="F319" s="40"/>
    </row>
    <row r="320" spans="3:6" ht="14.1" customHeight="1" x14ac:dyDescent="0.2">
      <c r="C320" s="37"/>
      <c r="D320" s="38"/>
      <c r="E320" s="39"/>
      <c r="F320" s="40"/>
    </row>
    <row r="321" spans="3:6" ht="14.1" customHeight="1" x14ac:dyDescent="0.2">
      <c r="C321" s="37"/>
      <c r="D321" s="38"/>
      <c r="E321" s="39"/>
      <c r="F321" s="40"/>
    </row>
    <row r="322" spans="3:6" ht="14.1" customHeight="1" x14ac:dyDescent="0.2">
      <c r="C322" s="37"/>
      <c r="D322" s="38"/>
      <c r="E322" s="39"/>
      <c r="F322" s="40"/>
    </row>
    <row r="323" spans="3:6" ht="14.1" customHeight="1" x14ac:dyDescent="0.2">
      <c r="C323" s="37"/>
      <c r="D323" s="38"/>
      <c r="E323" s="39"/>
      <c r="F323" s="40"/>
    </row>
    <row r="324" spans="3:6" ht="14.1" customHeight="1" x14ac:dyDescent="0.2">
      <c r="C324" s="37"/>
      <c r="D324" s="38"/>
      <c r="E324" s="39"/>
      <c r="F324" s="40"/>
    </row>
    <row r="325" spans="3:6" ht="14.1" customHeight="1" x14ac:dyDescent="0.2">
      <c r="C325" s="37"/>
      <c r="D325" s="38"/>
      <c r="E325" s="39"/>
      <c r="F325" s="40"/>
    </row>
    <row r="326" spans="3:6" ht="14.1" customHeight="1" x14ac:dyDescent="0.2">
      <c r="C326" s="37"/>
      <c r="D326" s="38"/>
      <c r="E326" s="39"/>
      <c r="F326" s="40"/>
    </row>
    <row r="327" spans="3:6" ht="14.1" customHeight="1" x14ac:dyDescent="0.2">
      <c r="C327" s="37"/>
      <c r="D327" s="38"/>
      <c r="E327" s="39"/>
      <c r="F327" s="40"/>
    </row>
    <row r="328" spans="3:6" ht="14.1" customHeight="1" x14ac:dyDescent="0.2">
      <c r="C328" s="37"/>
      <c r="D328" s="38"/>
      <c r="E328" s="39"/>
      <c r="F328" s="40"/>
    </row>
    <row r="329" spans="3:6" ht="14.1" customHeight="1" x14ac:dyDescent="0.2">
      <c r="C329" s="37"/>
      <c r="D329" s="38"/>
      <c r="E329" s="39"/>
      <c r="F329" s="40"/>
    </row>
    <row r="330" spans="3:6" ht="14.1" customHeight="1" x14ac:dyDescent="0.2">
      <c r="C330" s="37"/>
      <c r="D330" s="38"/>
      <c r="E330" s="39"/>
      <c r="F330" s="40"/>
    </row>
    <row r="331" spans="3:6" ht="14.1" customHeight="1" x14ac:dyDescent="0.2">
      <c r="C331" s="37"/>
      <c r="D331" s="38"/>
      <c r="E331" s="39"/>
      <c r="F331" s="40"/>
    </row>
    <row r="332" spans="3:6" ht="14.1" customHeight="1" x14ac:dyDescent="0.2">
      <c r="C332" s="37"/>
      <c r="D332" s="38"/>
      <c r="E332" s="39"/>
      <c r="F332" s="40"/>
    </row>
    <row r="333" spans="3:6" ht="14.1" customHeight="1" x14ac:dyDescent="0.2">
      <c r="C333" s="37"/>
      <c r="D333" s="38"/>
      <c r="E333" s="39"/>
      <c r="F333" s="40"/>
    </row>
    <row r="334" spans="3:6" ht="14.1" customHeight="1" x14ac:dyDescent="0.2">
      <c r="C334" s="37"/>
      <c r="D334" s="38"/>
      <c r="E334" s="39"/>
      <c r="F334" s="40"/>
    </row>
    <row r="335" spans="3:6" ht="14.1" customHeight="1" x14ac:dyDescent="0.2">
      <c r="C335" s="37"/>
      <c r="D335" s="38"/>
      <c r="E335" s="39"/>
      <c r="F335" s="40"/>
    </row>
    <row r="336" spans="3:6" ht="14.1" customHeight="1" x14ac:dyDescent="0.2">
      <c r="C336" s="37"/>
      <c r="D336" s="38"/>
      <c r="E336" s="39"/>
      <c r="F336" s="40"/>
    </row>
    <row r="337" spans="3:6" ht="14.1" customHeight="1" x14ac:dyDescent="0.2">
      <c r="C337" s="37"/>
      <c r="D337" s="38"/>
      <c r="E337" s="39"/>
      <c r="F337" s="40"/>
    </row>
    <row r="338" spans="3:6" ht="14.1" customHeight="1" x14ac:dyDescent="0.2">
      <c r="C338" s="37"/>
      <c r="D338" s="38"/>
      <c r="E338" s="39"/>
      <c r="F338" s="40"/>
    </row>
    <row r="339" spans="3:6" ht="14.1" customHeight="1" x14ac:dyDescent="0.2">
      <c r="C339" s="37"/>
      <c r="D339" s="38"/>
      <c r="E339" s="39"/>
      <c r="F339" s="40"/>
    </row>
    <row r="340" spans="3:6" ht="14.1" customHeight="1" x14ac:dyDescent="0.2">
      <c r="C340" s="37"/>
      <c r="D340" s="38"/>
      <c r="E340" s="39"/>
      <c r="F340" s="40"/>
    </row>
    <row r="341" spans="3:6" ht="14.1" customHeight="1" x14ac:dyDescent="0.2">
      <c r="C341" s="37"/>
      <c r="D341" s="38"/>
      <c r="E341" s="39"/>
      <c r="F341" s="40"/>
    </row>
    <row r="342" spans="3:6" ht="14.1" customHeight="1" x14ac:dyDescent="0.2">
      <c r="C342" s="37"/>
      <c r="D342" s="38"/>
      <c r="E342" s="39"/>
      <c r="F342" s="40"/>
    </row>
    <row r="343" spans="3:6" ht="14.1" customHeight="1" x14ac:dyDescent="0.2">
      <c r="C343" s="37"/>
      <c r="D343" s="38"/>
      <c r="E343" s="39"/>
      <c r="F343" s="40"/>
    </row>
    <row r="344" spans="3:6" ht="14.1" customHeight="1" x14ac:dyDescent="0.2">
      <c r="C344" s="37"/>
      <c r="D344" s="38"/>
      <c r="E344" s="39"/>
      <c r="F344" s="40"/>
    </row>
    <row r="345" spans="3:6" ht="14.1" customHeight="1" x14ac:dyDescent="0.2">
      <c r="C345" s="37"/>
      <c r="D345" s="38"/>
      <c r="E345" s="39"/>
      <c r="F345" s="40"/>
    </row>
    <row r="346" spans="3:6" ht="14.1" customHeight="1" x14ac:dyDescent="0.2">
      <c r="C346" s="37"/>
      <c r="D346" s="38"/>
      <c r="E346" s="39"/>
      <c r="F346" s="40"/>
    </row>
    <row r="347" spans="3:6" ht="14.1" customHeight="1" x14ac:dyDescent="0.2">
      <c r="C347" s="37"/>
      <c r="D347" s="38"/>
      <c r="E347" s="39"/>
      <c r="F347" s="40"/>
    </row>
    <row r="348" spans="3:6" ht="14.1" customHeight="1" x14ac:dyDescent="0.2">
      <c r="C348" s="37"/>
      <c r="D348" s="38"/>
      <c r="E348" s="39"/>
      <c r="F348" s="40"/>
    </row>
    <row r="349" spans="3:6" ht="14.1" customHeight="1" x14ac:dyDescent="0.2">
      <c r="C349" s="37"/>
      <c r="D349" s="38"/>
      <c r="E349" s="39"/>
      <c r="F349" s="40"/>
    </row>
    <row r="350" spans="3:6" ht="14.1" customHeight="1" x14ac:dyDescent="0.2">
      <c r="C350" s="37"/>
      <c r="D350" s="38"/>
      <c r="E350" s="39"/>
      <c r="F350" s="40"/>
    </row>
    <row r="351" spans="3:6" ht="14.1" customHeight="1" x14ac:dyDescent="0.2">
      <c r="C351" s="37"/>
      <c r="D351" s="38"/>
      <c r="E351" s="39"/>
      <c r="F351" s="40"/>
    </row>
    <row r="352" spans="3:6" ht="14.1" customHeight="1" x14ac:dyDescent="0.2">
      <c r="C352" s="37"/>
      <c r="D352" s="38"/>
      <c r="E352" s="39"/>
      <c r="F352" s="40"/>
    </row>
    <row r="353" spans="3:6" ht="14.1" customHeight="1" x14ac:dyDescent="0.2">
      <c r="C353" s="37"/>
      <c r="D353" s="38"/>
      <c r="E353" s="39"/>
      <c r="F353" s="40"/>
    </row>
    <row r="354" spans="3:6" ht="14.1" customHeight="1" x14ac:dyDescent="0.2">
      <c r="C354" s="37"/>
      <c r="D354" s="38"/>
      <c r="E354" s="39"/>
      <c r="F354" s="40"/>
    </row>
    <row r="355" spans="3:6" ht="14.1" customHeight="1" x14ac:dyDescent="0.2">
      <c r="C355" s="37"/>
      <c r="D355" s="38"/>
      <c r="E355" s="39"/>
      <c r="F355" s="40"/>
    </row>
    <row r="356" spans="3:6" ht="14.1" customHeight="1" x14ac:dyDescent="0.2">
      <c r="C356" s="37"/>
      <c r="D356" s="38"/>
      <c r="E356" s="39"/>
      <c r="F356" s="40"/>
    </row>
    <row r="357" spans="3:6" ht="14.1" customHeight="1" x14ac:dyDescent="0.2">
      <c r="C357" s="37"/>
      <c r="D357" s="38"/>
      <c r="E357" s="39"/>
      <c r="F357" s="40"/>
    </row>
    <row r="358" spans="3:6" ht="14.1" customHeight="1" x14ac:dyDescent="0.2">
      <c r="C358" s="37"/>
      <c r="D358" s="38"/>
      <c r="E358" s="39"/>
      <c r="F358" s="40"/>
    </row>
    <row r="359" spans="3:6" ht="14.1" customHeight="1" x14ac:dyDescent="0.2">
      <c r="C359" s="37"/>
      <c r="D359" s="38"/>
      <c r="E359" s="39"/>
      <c r="F359" s="40"/>
    </row>
    <row r="360" spans="3:6" ht="14.1" customHeight="1" x14ac:dyDescent="0.2">
      <c r="C360" s="37"/>
      <c r="D360" s="38"/>
      <c r="E360" s="39"/>
      <c r="F360" s="40"/>
    </row>
    <row r="361" spans="3:6" ht="14.1" customHeight="1" x14ac:dyDescent="0.2">
      <c r="C361" s="37"/>
      <c r="D361" s="38"/>
      <c r="E361" s="39"/>
      <c r="F361" s="40"/>
    </row>
    <row r="362" spans="3:6" ht="14.1" customHeight="1" x14ac:dyDescent="0.2">
      <c r="C362" s="37"/>
      <c r="D362" s="38"/>
      <c r="E362" s="39"/>
      <c r="F362" s="40"/>
    </row>
    <row r="363" spans="3:6" ht="14.1" customHeight="1" x14ac:dyDescent="0.2">
      <c r="C363" s="37"/>
      <c r="D363" s="38"/>
      <c r="E363" s="39"/>
      <c r="F363" s="40"/>
    </row>
    <row r="364" spans="3:6" ht="14.1" customHeight="1" x14ac:dyDescent="0.2">
      <c r="C364" s="37"/>
      <c r="D364" s="38"/>
      <c r="E364" s="39"/>
      <c r="F364" s="40"/>
    </row>
    <row r="365" spans="3:6" ht="14.1" customHeight="1" x14ac:dyDescent="0.2">
      <c r="C365" s="37"/>
      <c r="D365" s="38"/>
      <c r="E365" s="39"/>
      <c r="F365" s="40"/>
    </row>
    <row r="366" spans="3:6" ht="14.1" customHeight="1" x14ac:dyDescent="0.2">
      <c r="C366" s="37"/>
      <c r="D366" s="38"/>
      <c r="E366" s="39"/>
      <c r="F366" s="40"/>
    </row>
    <row r="367" spans="3:6" ht="14.1" customHeight="1" x14ac:dyDescent="0.2">
      <c r="C367" s="37"/>
      <c r="D367" s="38"/>
      <c r="E367" s="39"/>
      <c r="F367" s="40"/>
    </row>
    <row r="368" spans="3:6" ht="14.1" customHeight="1" x14ac:dyDescent="0.2">
      <c r="C368" s="37"/>
      <c r="D368" s="38"/>
      <c r="E368" s="39"/>
      <c r="F368" s="40"/>
    </row>
    <row r="369" spans="3:6" ht="14.1" customHeight="1" x14ac:dyDescent="0.2">
      <c r="C369" s="37"/>
      <c r="D369" s="38"/>
      <c r="E369" s="39"/>
      <c r="F369" s="40"/>
    </row>
    <row r="370" spans="3:6" ht="14.1" customHeight="1" x14ac:dyDescent="0.2">
      <c r="C370" s="37"/>
      <c r="D370" s="38"/>
      <c r="E370" s="39"/>
      <c r="F370" s="40"/>
    </row>
    <row r="371" spans="3:6" ht="14.1" customHeight="1" x14ac:dyDescent="0.2">
      <c r="C371" s="37"/>
      <c r="D371" s="38"/>
      <c r="E371" s="39"/>
      <c r="F371" s="40"/>
    </row>
    <row r="372" spans="3:6" ht="14.1" customHeight="1" x14ac:dyDescent="0.2">
      <c r="C372" s="37"/>
      <c r="D372" s="38"/>
      <c r="E372" s="39"/>
      <c r="F372" s="40"/>
    </row>
    <row r="373" spans="3:6" ht="14.1" customHeight="1" x14ac:dyDescent="0.2">
      <c r="C373" s="37"/>
      <c r="D373" s="38"/>
      <c r="E373" s="39"/>
      <c r="F373" s="40"/>
    </row>
    <row r="374" spans="3:6" ht="14.1" customHeight="1" x14ac:dyDescent="0.2">
      <c r="C374" s="37"/>
      <c r="D374" s="38"/>
      <c r="E374" s="39"/>
      <c r="F374" s="40"/>
    </row>
    <row r="375" spans="3:6" ht="14.1" customHeight="1" x14ac:dyDescent="0.2">
      <c r="C375" s="37"/>
      <c r="D375" s="38"/>
      <c r="E375" s="39"/>
      <c r="F375" s="40"/>
    </row>
    <row r="376" spans="3:6" ht="14.1" customHeight="1" x14ac:dyDescent="0.2">
      <c r="C376" s="37"/>
      <c r="D376" s="38"/>
      <c r="E376" s="39"/>
      <c r="F376" s="40"/>
    </row>
    <row r="377" spans="3:6" ht="14.1" customHeight="1" x14ac:dyDescent="0.2">
      <c r="C377" s="37"/>
      <c r="D377" s="38"/>
      <c r="E377" s="39"/>
      <c r="F377" s="40"/>
    </row>
    <row r="378" spans="3:6" ht="14.1" customHeight="1" x14ac:dyDescent="0.2">
      <c r="C378" s="37"/>
      <c r="D378" s="38"/>
      <c r="E378" s="39"/>
      <c r="F378" s="40"/>
    </row>
    <row r="379" spans="3:6" ht="14.1" customHeight="1" x14ac:dyDescent="0.2">
      <c r="C379" s="37"/>
      <c r="D379" s="38"/>
      <c r="E379" s="39"/>
      <c r="F379" s="40"/>
    </row>
    <row r="380" spans="3:6" ht="14.1" customHeight="1" x14ac:dyDescent="0.2">
      <c r="C380" s="37"/>
      <c r="D380" s="38"/>
      <c r="E380" s="39"/>
      <c r="F380" s="40"/>
    </row>
    <row r="381" spans="3:6" ht="14.1" customHeight="1" x14ac:dyDescent="0.2">
      <c r="C381" s="37"/>
      <c r="D381" s="38"/>
      <c r="E381" s="39"/>
      <c r="F381" s="40"/>
    </row>
    <row r="382" spans="3:6" ht="14.1" customHeight="1" x14ac:dyDescent="0.2">
      <c r="C382" s="37"/>
      <c r="D382" s="38"/>
      <c r="E382" s="39"/>
      <c r="F382" s="40"/>
    </row>
    <row r="383" spans="3:6" ht="14.1" customHeight="1" x14ac:dyDescent="0.2">
      <c r="C383" s="37"/>
      <c r="D383" s="38"/>
      <c r="E383" s="39"/>
      <c r="F383" s="40"/>
    </row>
    <row r="384" spans="3:6" ht="14.1" customHeight="1" x14ac:dyDescent="0.2">
      <c r="C384" s="37"/>
      <c r="D384" s="38"/>
      <c r="E384" s="39"/>
      <c r="F384" s="40"/>
    </row>
    <row r="385" spans="3:6" ht="14.1" customHeight="1" x14ac:dyDescent="0.2">
      <c r="C385" s="37"/>
      <c r="D385" s="38"/>
      <c r="E385" s="39"/>
      <c r="F385" s="40"/>
    </row>
    <row r="386" spans="3:6" ht="14.1" customHeight="1" x14ac:dyDescent="0.2">
      <c r="C386" s="37"/>
      <c r="D386" s="38"/>
      <c r="E386" s="39"/>
      <c r="F386" s="40"/>
    </row>
    <row r="387" spans="3:6" ht="14.1" customHeight="1" x14ac:dyDescent="0.2">
      <c r="C387" s="37"/>
      <c r="D387" s="38"/>
      <c r="E387" s="39"/>
      <c r="F387" s="40"/>
    </row>
    <row r="388" spans="3:6" ht="14.1" customHeight="1" x14ac:dyDescent="0.2">
      <c r="C388" s="37"/>
      <c r="D388" s="38"/>
      <c r="E388" s="39"/>
      <c r="F388" s="40"/>
    </row>
    <row r="389" spans="3:6" ht="14.1" customHeight="1" x14ac:dyDescent="0.2">
      <c r="C389" s="37"/>
      <c r="D389" s="38"/>
      <c r="E389" s="39"/>
      <c r="F389" s="40"/>
    </row>
    <row r="390" spans="3:6" ht="14.1" customHeight="1" x14ac:dyDescent="0.2">
      <c r="C390" s="37"/>
      <c r="D390" s="38"/>
      <c r="E390" s="39"/>
      <c r="F390" s="40"/>
    </row>
    <row r="391" spans="3:6" ht="14.1" customHeight="1" x14ac:dyDescent="0.2">
      <c r="C391" s="37"/>
      <c r="D391" s="38"/>
      <c r="E391" s="39"/>
      <c r="F391" s="40"/>
    </row>
    <row r="392" spans="3:6" ht="14.1" customHeight="1" x14ac:dyDescent="0.2">
      <c r="C392" s="37"/>
      <c r="D392" s="38"/>
      <c r="E392" s="39"/>
      <c r="F392" s="40"/>
    </row>
    <row r="393" spans="3:6" ht="14.1" customHeight="1" x14ac:dyDescent="0.2">
      <c r="C393" s="37"/>
      <c r="D393" s="38"/>
      <c r="E393" s="39"/>
      <c r="F393" s="40"/>
    </row>
    <row r="394" spans="3:6" ht="14.1" customHeight="1" x14ac:dyDescent="0.2">
      <c r="C394" s="37"/>
      <c r="D394" s="38"/>
      <c r="E394" s="39"/>
      <c r="F394" s="40"/>
    </row>
    <row r="395" spans="3:6" ht="14.1" customHeight="1" x14ac:dyDescent="0.2">
      <c r="C395" s="37"/>
      <c r="D395" s="38"/>
      <c r="E395" s="39"/>
      <c r="F395" s="40"/>
    </row>
    <row r="396" spans="3:6" ht="14.1" customHeight="1" x14ac:dyDescent="0.2">
      <c r="C396" s="37"/>
      <c r="D396" s="38"/>
      <c r="E396" s="39"/>
      <c r="F396" s="40"/>
    </row>
    <row r="397" spans="3:6" ht="14.1" customHeight="1" x14ac:dyDescent="0.2">
      <c r="C397" s="37"/>
      <c r="D397" s="38"/>
      <c r="E397" s="39"/>
      <c r="F397" s="40"/>
    </row>
    <row r="398" spans="3:6" ht="14.1" customHeight="1" x14ac:dyDescent="0.2">
      <c r="C398" s="37"/>
      <c r="D398" s="38"/>
      <c r="E398" s="39"/>
      <c r="F398" s="40"/>
    </row>
    <row r="399" spans="3:6" ht="14.1" customHeight="1" x14ac:dyDescent="0.2">
      <c r="C399" s="37"/>
      <c r="D399" s="38"/>
      <c r="E399" s="39"/>
      <c r="F399" s="40"/>
    </row>
    <row r="400" spans="3:6" ht="14.1" customHeight="1" x14ac:dyDescent="0.2">
      <c r="C400" s="37"/>
      <c r="D400" s="38"/>
      <c r="E400" s="39"/>
      <c r="F400" s="40"/>
    </row>
    <row r="401" spans="3:6" ht="14.1" customHeight="1" x14ac:dyDescent="0.2">
      <c r="C401" s="37"/>
      <c r="D401" s="38"/>
      <c r="E401" s="39"/>
      <c r="F401" s="40"/>
    </row>
    <row r="402" spans="3:6" ht="14.1" customHeight="1" x14ac:dyDescent="0.2">
      <c r="C402" s="37"/>
      <c r="D402" s="38"/>
      <c r="E402" s="39"/>
      <c r="F402" s="40"/>
    </row>
    <row r="403" spans="3:6" ht="14.1" customHeight="1" x14ac:dyDescent="0.2">
      <c r="C403" s="37"/>
      <c r="D403" s="38"/>
      <c r="E403" s="39"/>
      <c r="F403" s="40"/>
    </row>
    <row r="404" spans="3:6" ht="14.1" customHeight="1" x14ac:dyDescent="0.2">
      <c r="C404" s="37"/>
      <c r="D404" s="38"/>
      <c r="E404" s="39"/>
      <c r="F404" s="40"/>
    </row>
    <row r="405" spans="3:6" ht="14.1" customHeight="1" x14ac:dyDescent="0.2">
      <c r="C405" s="37"/>
      <c r="D405" s="38"/>
      <c r="E405" s="39"/>
      <c r="F405" s="40"/>
    </row>
    <row r="406" spans="3:6" ht="14.1" customHeight="1" x14ac:dyDescent="0.2">
      <c r="C406" s="37"/>
      <c r="D406" s="38"/>
      <c r="E406" s="39"/>
      <c r="F406" s="40"/>
    </row>
    <row r="407" spans="3:6" ht="14.1" customHeight="1" x14ac:dyDescent="0.2">
      <c r="C407" s="37"/>
      <c r="D407" s="38"/>
      <c r="E407" s="39"/>
      <c r="F407" s="40"/>
    </row>
    <row r="408" spans="3:6" ht="14.1" customHeight="1" x14ac:dyDescent="0.2">
      <c r="C408" s="37"/>
      <c r="D408" s="38"/>
      <c r="E408" s="39"/>
      <c r="F408" s="40"/>
    </row>
    <row r="409" spans="3:6" ht="14.1" customHeight="1" x14ac:dyDescent="0.2">
      <c r="C409" s="37"/>
      <c r="D409" s="38"/>
      <c r="E409" s="39"/>
      <c r="F409" s="40"/>
    </row>
    <row r="410" spans="3:6" ht="14.1" customHeight="1" x14ac:dyDescent="0.2">
      <c r="C410" s="37"/>
      <c r="D410" s="38"/>
      <c r="E410" s="39"/>
      <c r="F410" s="40"/>
    </row>
    <row r="411" spans="3:6" ht="14.1" customHeight="1" x14ac:dyDescent="0.2">
      <c r="C411" s="37"/>
      <c r="D411" s="38"/>
      <c r="E411" s="39"/>
      <c r="F411" s="40"/>
    </row>
    <row r="412" spans="3:6" ht="14.1" customHeight="1" x14ac:dyDescent="0.2">
      <c r="C412" s="37"/>
      <c r="D412" s="38"/>
      <c r="E412" s="39"/>
      <c r="F412" s="40"/>
    </row>
    <row r="413" spans="3:6" ht="14.1" customHeight="1" x14ac:dyDescent="0.2">
      <c r="C413" s="37"/>
      <c r="D413" s="38"/>
      <c r="E413" s="39"/>
      <c r="F413" s="40"/>
    </row>
    <row r="414" spans="3:6" ht="14.1" customHeight="1" x14ac:dyDescent="0.2">
      <c r="C414" s="37"/>
      <c r="D414" s="38"/>
      <c r="E414" s="39"/>
      <c r="F414" s="40"/>
    </row>
    <row r="415" spans="3:6" ht="14.1" customHeight="1" x14ac:dyDescent="0.2">
      <c r="C415" s="37"/>
      <c r="D415" s="38"/>
      <c r="E415" s="39"/>
      <c r="F415" s="40"/>
    </row>
    <row r="416" spans="3:6" ht="14.1" customHeight="1" x14ac:dyDescent="0.2">
      <c r="C416" s="37"/>
      <c r="D416" s="38"/>
      <c r="E416" s="39"/>
      <c r="F416" s="40"/>
    </row>
    <row r="417" spans="3:6" ht="14.1" customHeight="1" x14ac:dyDescent="0.2">
      <c r="C417" s="37"/>
      <c r="D417" s="38"/>
      <c r="E417" s="39"/>
      <c r="F417" s="40"/>
    </row>
    <row r="418" spans="3:6" ht="14.1" customHeight="1" x14ac:dyDescent="0.2">
      <c r="C418" s="37"/>
      <c r="D418" s="38"/>
      <c r="E418" s="39"/>
      <c r="F418" s="40"/>
    </row>
    <row r="419" spans="3:6" ht="14.1" customHeight="1" x14ac:dyDescent="0.2">
      <c r="C419" s="37"/>
      <c r="D419" s="38"/>
      <c r="E419" s="39"/>
      <c r="F419" s="40"/>
    </row>
    <row r="420" spans="3:6" ht="14.1" customHeight="1" x14ac:dyDescent="0.2">
      <c r="C420" s="37"/>
      <c r="D420" s="38"/>
      <c r="E420" s="39"/>
      <c r="F420" s="40"/>
    </row>
    <row r="421" spans="3:6" ht="14.1" customHeight="1" x14ac:dyDescent="0.2">
      <c r="C421" s="37"/>
      <c r="D421" s="38"/>
      <c r="E421" s="39"/>
      <c r="F421" s="40"/>
    </row>
    <row r="422" spans="3:6" ht="14.1" customHeight="1" x14ac:dyDescent="0.2">
      <c r="C422" s="37"/>
      <c r="D422" s="38"/>
      <c r="E422" s="39"/>
      <c r="F422" s="40"/>
    </row>
    <row r="423" spans="3:6" ht="14.1" customHeight="1" x14ac:dyDescent="0.2">
      <c r="C423" s="37"/>
      <c r="D423" s="38"/>
      <c r="E423" s="39"/>
      <c r="F423" s="40"/>
    </row>
    <row r="424" spans="3:6" ht="14.1" customHeight="1" x14ac:dyDescent="0.2">
      <c r="C424" s="37"/>
      <c r="D424" s="38"/>
      <c r="E424" s="39"/>
      <c r="F424" s="40"/>
    </row>
    <row r="425" spans="3:6" ht="14.1" customHeight="1" x14ac:dyDescent="0.2">
      <c r="C425" s="37"/>
      <c r="D425" s="38"/>
      <c r="E425" s="39"/>
      <c r="F425" s="40"/>
    </row>
    <row r="426" spans="3:6" ht="14.1" customHeight="1" x14ac:dyDescent="0.2">
      <c r="C426" s="37"/>
      <c r="D426" s="38"/>
      <c r="E426" s="39"/>
      <c r="F426" s="40"/>
    </row>
    <row r="427" spans="3:6" ht="14.1" customHeight="1" x14ac:dyDescent="0.2">
      <c r="C427" s="37"/>
      <c r="D427" s="38"/>
      <c r="E427" s="39"/>
      <c r="F427" s="40"/>
    </row>
    <row r="428" spans="3:6" ht="14.1" customHeight="1" x14ac:dyDescent="0.2">
      <c r="C428" s="37"/>
      <c r="D428" s="38"/>
      <c r="E428" s="39"/>
      <c r="F428" s="40"/>
    </row>
    <row r="429" spans="3:6" ht="14.1" customHeight="1" x14ac:dyDescent="0.2">
      <c r="C429" s="37"/>
      <c r="D429" s="38"/>
      <c r="E429" s="39"/>
      <c r="F429" s="40"/>
    </row>
    <row r="430" spans="3:6" ht="14.1" customHeight="1" x14ac:dyDescent="0.2">
      <c r="C430" s="37"/>
      <c r="D430" s="38"/>
      <c r="E430" s="39"/>
      <c r="F430" s="40"/>
    </row>
    <row r="431" spans="3:6" ht="14.1" customHeight="1" x14ac:dyDescent="0.2">
      <c r="C431" s="37"/>
      <c r="D431" s="38"/>
      <c r="E431" s="39"/>
      <c r="F431" s="40"/>
    </row>
    <row r="432" spans="3:6" ht="14.1" customHeight="1" x14ac:dyDescent="0.2">
      <c r="C432" s="37"/>
      <c r="D432" s="38"/>
      <c r="E432" s="39"/>
      <c r="F432" s="40"/>
    </row>
    <row r="433" spans="3:6" ht="14.1" customHeight="1" x14ac:dyDescent="0.2">
      <c r="C433" s="37"/>
      <c r="D433" s="38"/>
      <c r="E433" s="39"/>
      <c r="F433" s="40"/>
    </row>
    <row r="434" spans="3:6" ht="14.1" customHeight="1" x14ac:dyDescent="0.2">
      <c r="C434" s="37"/>
      <c r="D434" s="38"/>
      <c r="E434" s="39"/>
      <c r="F434" s="40"/>
    </row>
    <row r="435" spans="3:6" ht="14.1" customHeight="1" x14ac:dyDescent="0.2">
      <c r="C435" s="37"/>
      <c r="D435" s="38"/>
      <c r="E435" s="39"/>
      <c r="F435" s="40"/>
    </row>
    <row r="436" spans="3:6" ht="14.1" customHeight="1" x14ac:dyDescent="0.2">
      <c r="C436" s="37"/>
      <c r="D436" s="38"/>
      <c r="E436" s="39"/>
      <c r="F436" s="40"/>
    </row>
    <row r="437" spans="3:6" ht="14.1" customHeight="1" x14ac:dyDescent="0.2">
      <c r="C437" s="37"/>
      <c r="D437" s="38"/>
      <c r="E437" s="39"/>
      <c r="F437" s="40"/>
    </row>
    <row r="438" spans="3:6" ht="14.1" customHeight="1" x14ac:dyDescent="0.2">
      <c r="C438" s="37"/>
      <c r="D438" s="38"/>
      <c r="E438" s="39"/>
      <c r="F438" s="40"/>
    </row>
    <row r="439" spans="3:6" ht="14.1" customHeight="1" x14ac:dyDescent="0.2">
      <c r="C439" s="37"/>
      <c r="D439" s="38"/>
      <c r="E439" s="39"/>
      <c r="F439" s="40"/>
    </row>
    <row r="440" spans="3:6" ht="14.1" customHeight="1" x14ac:dyDescent="0.2">
      <c r="C440" s="37"/>
      <c r="D440" s="38"/>
      <c r="E440" s="39"/>
      <c r="F440" s="40"/>
    </row>
    <row r="441" spans="3:6" ht="14.1" customHeight="1" x14ac:dyDescent="0.2">
      <c r="C441" s="37"/>
      <c r="D441" s="38"/>
      <c r="E441" s="39"/>
      <c r="F441" s="40"/>
    </row>
    <row r="442" spans="3:6" ht="14.1" customHeight="1" x14ac:dyDescent="0.2">
      <c r="C442" s="37"/>
      <c r="D442" s="38"/>
      <c r="E442" s="39"/>
      <c r="F442" s="40"/>
    </row>
    <row r="443" spans="3:6" ht="14.1" customHeight="1" x14ac:dyDescent="0.2">
      <c r="C443" s="37"/>
      <c r="D443" s="38"/>
      <c r="E443" s="39"/>
      <c r="F443" s="40"/>
    </row>
    <row r="444" spans="3:6" ht="14.1" customHeight="1" x14ac:dyDescent="0.2">
      <c r="C444" s="37"/>
      <c r="D444" s="38"/>
      <c r="E444" s="39"/>
      <c r="F444" s="40"/>
    </row>
    <row r="445" spans="3:6" ht="14.1" customHeight="1" x14ac:dyDescent="0.2">
      <c r="C445" s="37"/>
      <c r="D445" s="38"/>
      <c r="E445" s="39"/>
      <c r="F445" s="40"/>
    </row>
    <row r="446" spans="3:6" ht="14.1" customHeight="1" x14ac:dyDescent="0.2">
      <c r="C446" s="37"/>
      <c r="D446" s="38"/>
      <c r="E446" s="39"/>
      <c r="F446" s="40"/>
    </row>
    <row r="447" spans="3:6" ht="14.1" customHeight="1" x14ac:dyDescent="0.2">
      <c r="C447" s="37"/>
      <c r="D447" s="38"/>
      <c r="E447" s="39"/>
      <c r="F447" s="40"/>
    </row>
    <row r="448" spans="3:6" ht="14.1" customHeight="1" x14ac:dyDescent="0.2">
      <c r="C448" s="37"/>
      <c r="D448" s="38"/>
      <c r="E448" s="39"/>
      <c r="F448" s="40"/>
    </row>
    <row r="449" spans="3:6" ht="14.1" customHeight="1" x14ac:dyDescent="0.2">
      <c r="C449" s="37"/>
      <c r="D449" s="38"/>
      <c r="E449" s="39"/>
      <c r="F449" s="40"/>
    </row>
    <row r="450" spans="3:6" ht="14.1" customHeight="1" x14ac:dyDescent="0.2">
      <c r="C450" s="37"/>
      <c r="D450" s="38"/>
      <c r="E450" s="39"/>
      <c r="F450" s="40"/>
    </row>
    <row r="451" spans="3:6" ht="14.1" customHeight="1" x14ac:dyDescent="0.2">
      <c r="C451" s="37"/>
      <c r="D451" s="38"/>
      <c r="E451" s="39"/>
      <c r="F451" s="40"/>
    </row>
    <row r="452" spans="3:6" ht="14.1" customHeight="1" x14ac:dyDescent="0.2">
      <c r="C452" s="37"/>
      <c r="D452" s="38"/>
      <c r="E452" s="39"/>
      <c r="F452" s="40"/>
    </row>
    <row r="453" spans="3:6" ht="14.1" customHeight="1" x14ac:dyDescent="0.2">
      <c r="C453" s="37"/>
      <c r="D453" s="38"/>
      <c r="E453" s="39"/>
      <c r="F453" s="40"/>
    </row>
    <row r="454" spans="3:6" ht="14.1" customHeight="1" x14ac:dyDescent="0.2">
      <c r="C454" s="37"/>
      <c r="D454" s="38"/>
      <c r="E454" s="39"/>
      <c r="F454" s="40"/>
    </row>
    <row r="455" spans="3:6" ht="14.1" customHeight="1" x14ac:dyDescent="0.2">
      <c r="C455" s="37"/>
      <c r="D455" s="38"/>
      <c r="E455" s="39"/>
      <c r="F455" s="40"/>
    </row>
    <row r="456" spans="3:6" ht="14.1" customHeight="1" x14ac:dyDescent="0.2">
      <c r="C456" s="37"/>
      <c r="D456" s="38"/>
      <c r="E456" s="39"/>
      <c r="F456" s="40"/>
    </row>
    <row r="457" spans="3:6" ht="14.1" customHeight="1" x14ac:dyDescent="0.2">
      <c r="C457" s="37"/>
      <c r="D457" s="38"/>
      <c r="E457" s="39"/>
      <c r="F457" s="40"/>
    </row>
    <row r="458" spans="3:6" ht="14.1" customHeight="1" x14ac:dyDescent="0.2">
      <c r="C458" s="37"/>
      <c r="D458" s="38"/>
      <c r="E458" s="39"/>
      <c r="F458" s="40"/>
    </row>
    <row r="459" spans="3:6" ht="14.1" customHeight="1" x14ac:dyDescent="0.2">
      <c r="C459" s="37"/>
      <c r="D459" s="38"/>
      <c r="E459" s="39"/>
      <c r="F459" s="40"/>
    </row>
    <row r="460" spans="3:6" ht="14.1" customHeight="1" x14ac:dyDescent="0.2">
      <c r="C460" s="37"/>
      <c r="D460" s="38"/>
      <c r="E460" s="39"/>
      <c r="F460" s="40"/>
    </row>
    <row r="461" spans="3:6" ht="14.1" customHeight="1" x14ac:dyDescent="0.2">
      <c r="C461" s="37"/>
      <c r="D461" s="38"/>
      <c r="E461" s="39"/>
      <c r="F461" s="40"/>
    </row>
    <row r="462" spans="3:6" ht="14.1" customHeight="1" x14ac:dyDescent="0.2">
      <c r="C462" s="37"/>
      <c r="D462" s="38"/>
      <c r="E462" s="39"/>
      <c r="F462" s="40"/>
    </row>
    <row r="463" spans="3:6" ht="14.1" customHeight="1" x14ac:dyDescent="0.2">
      <c r="C463" s="37"/>
      <c r="D463" s="38"/>
      <c r="E463" s="39"/>
      <c r="F463" s="40"/>
    </row>
    <row r="464" spans="3:6" ht="14.1" customHeight="1" x14ac:dyDescent="0.2">
      <c r="C464" s="37"/>
      <c r="D464" s="38"/>
      <c r="E464" s="39"/>
      <c r="F464" s="40"/>
    </row>
    <row r="465" spans="3:6" ht="14.1" customHeight="1" x14ac:dyDescent="0.2">
      <c r="C465" s="37"/>
      <c r="D465" s="38"/>
      <c r="E465" s="39"/>
      <c r="F465" s="40"/>
    </row>
    <row r="466" spans="3:6" ht="14.1" customHeight="1" x14ac:dyDescent="0.2">
      <c r="C466" s="37"/>
      <c r="D466" s="38"/>
      <c r="E466" s="39"/>
      <c r="F466" s="40"/>
    </row>
    <row r="467" spans="3:6" ht="14.1" customHeight="1" x14ac:dyDescent="0.2">
      <c r="C467" s="37"/>
      <c r="D467" s="38"/>
      <c r="E467" s="39"/>
      <c r="F467" s="40"/>
    </row>
    <row r="468" spans="3:6" ht="14.1" customHeight="1" x14ac:dyDescent="0.2">
      <c r="C468" s="37"/>
      <c r="D468" s="38"/>
      <c r="E468" s="39"/>
      <c r="F468" s="40"/>
    </row>
    <row r="469" spans="3:6" ht="14.1" customHeight="1" x14ac:dyDescent="0.2">
      <c r="C469" s="37"/>
      <c r="D469" s="38"/>
      <c r="E469" s="39"/>
      <c r="F469" s="40"/>
    </row>
    <row r="470" spans="3:6" ht="14.1" customHeight="1" x14ac:dyDescent="0.2">
      <c r="C470" s="37"/>
      <c r="D470" s="38"/>
      <c r="E470" s="39"/>
      <c r="F470" s="40"/>
    </row>
    <row r="471" spans="3:6" ht="14.1" customHeight="1" x14ac:dyDescent="0.2">
      <c r="C471" s="37"/>
      <c r="D471" s="38"/>
      <c r="E471" s="39"/>
      <c r="F471" s="40"/>
    </row>
    <row r="472" spans="3:6" ht="14.1" customHeight="1" x14ac:dyDescent="0.2">
      <c r="C472" s="37"/>
      <c r="D472" s="38"/>
      <c r="E472" s="39"/>
      <c r="F472" s="40"/>
    </row>
    <row r="473" spans="3:6" ht="14.1" customHeight="1" x14ac:dyDescent="0.2">
      <c r="C473" s="37"/>
      <c r="D473" s="38"/>
      <c r="E473" s="39"/>
      <c r="F473" s="40"/>
    </row>
    <row r="474" spans="3:6" ht="14.1" customHeight="1" x14ac:dyDescent="0.2">
      <c r="C474" s="37"/>
      <c r="D474" s="38"/>
      <c r="E474" s="39"/>
      <c r="F474" s="40"/>
    </row>
    <row r="475" spans="3:6" ht="14.1" customHeight="1" x14ac:dyDescent="0.2">
      <c r="C475" s="37"/>
      <c r="D475" s="38"/>
      <c r="E475" s="39"/>
      <c r="F475" s="40"/>
    </row>
    <row r="476" spans="3:6" ht="14.1" customHeight="1" x14ac:dyDescent="0.2">
      <c r="C476" s="37"/>
      <c r="D476" s="38"/>
      <c r="E476" s="39"/>
      <c r="F476" s="40"/>
    </row>
    <row r="477" spans="3:6" ht="14.1" customHeight="1" x14ac:dyDescent="0.2">
      <c r="C477" s="37"/>
      <c r="D477" s="38"/>
      <c r="E477" s="39"/>
      <c r="F477" s="40"/>
    </row>
    <row r="478" spans="3:6" ht="14.1" customHeight="1" x14ac:dyDescent="0.2">
      <c r="C478" s="37"/>
      <c r="D478" s="38"/>
      <c r="E478" s="39"/>
      <c r="F478" s="40"/>
    </row>
    <row r="479" spans="3:6" ht="14.1" customHeight="1" x14ac:dyDescent="0.2">
      <c r="C479" s="37"/>
      <c r="D479" s="38"/>
      <c r="E479" s="39"/>
      <c r="F479" s="40"/>
    </row>
    <row r="480" spans="3:6" ht="14.1" customHeight="1" x14ac:dyDescent="0.2">
      <c r="C480" s="37"/>
      <c r="D480" s="38"/>
      <c r="E480" s="39"/>
      <c r="F480" s="40"/>
    </row>
    <row r="481" spans="3:6" ht="14.1" customHeight="1" x14ac:dyDescent="0.2">
      <c r="C481" s="37"/>
      <c r="D481" s="38"/>
      <c r="E481" s="39"/>
      <c r="F481" s="40"/>
    </row>
    <row r="482" spans="3:6" ht="14.1" customHeight="1" x14ac:dyDescent="0.2">
      <c r="C482" s="37"/>
      <c r="D482" s="38"/>
      <c r="E482" s="39"/>
      <c r="F482" s="40"/>
    </row>
    <row r="483" spans="3:6" ht="14.1" customHeight="1" x14ac:dyDescent="0.2">
      <c r="C483" s="37"/>
      <c r="D483" s="38"/>
      <c r="E483" s="39"/>
      <c r="F483" s="40"/>
    </row>
    <row r="484" spans="3:6" ht="14.1" customHeight="1" x14ac:dyDescent="0.2">
      <c r="C484" s="37"/>
      <c r="D484" s="38"/>
      <c r="E484" s="39"/>
      <c r="F484" s="40"/>
    </row>
    <row r="485" spans="3:6" ht="14.1" customHeight="1" x14ac:dyDescent="0.2">
      <c r="C485" s="37"/>
      <c r="D485" s="38"/>
      <c r="E485" s="39"/>
      <c r="F485" s="40"/>
    </row>
    <row r="486" spans="3:6" ht="14.1" customHeight="1" x14ac:dyDescent="0.2">
      <c r="C486" s="37"/>
      <c r="D486" s="38"/>
      <c r="E486" s="39"/>
      <c r="F486" s="40"/>
    </row>
    <row r="487" spans="3:6" ht="14.1" customHeight="1" x14ac:dyDescent="0.2">
      <c r="C487" s="37"/>
      <c r="D487" s="38"/>
      <c r="E487" s="39"/>
      <c r="F487" s="40"/>
    </row>
    <row r="488" spans="3:6" ht="14.1" customHeight="1" x14ac:dyDescent="0.2">
      <c r="C488" s="37"/>
      <c r="D488" s="38"/>
      <c r="E488" s="39"/>
      <c r="F488" s="40"/>
    </row>
    <row r="489" spans="3:6" ht="14.1" customHeight="1" x14ac:dyDescent="0.2">
      <c r="C489" s="37"/>
      <c r="D489" s="38"/>
      <c r="E489" s="39"/>
      <c r="F489" s="40"/>
    </row>
    <row r="490" spans="3:6" ht="14.1" customHeight="1" x14ac:dyDescent="0.2">
      <c r="C490" s="37"/>
      <c r="D490" s="38"/>
      <c r="E490" s="39"/>
      <c r="F490" s="40"/>
    </row>
    <row r="491" spans="3:6" ht="14.1" customHeight="1" x14ac:dyDescent="0.2">
      <c r="C491" s="37"/>
      <c r="D491" s="38"/>
      <c r="E491" s="39"/>
      <c r="F491" s="40"/>
    </row>
    <row r="492" spans="3:6" ht="14.1" customHeight="1" x14ac:dyDescent="0.2">
      <c r="C492" s="37"/>
      <c r="D492" s="38"/>
      <c r="E492" s="39"/>
      <c r="F492" s="40"/>
    </row>
    <row r="493" spans="3:6" ht="14.1" customHeight="1" x14ac:dyDescent="0.2">
      <c r="C493" s="37"/>
      <c r="D493" s="38"/>
      <c r="E493" s="39"/>
      <c r="F493" s="40"/>
    </row>
    <row r="494" spans="3:6" ht="14.1" customHeight="1" x14ac:dyDescent="0.2">
      <c r="C494" s="37"/>
      <c r="D494" s="38"/>
      <c r="E494" s="39"/>
      <c r="F494" s="40"/>
    </row>
    <row r="495" spans="3:6" ht="14.1" customHeight="1" x14ac:dyDescent="0.2">
      <c r="C495" s="37"/>
      <c r="D495" s="38"/>
      <c r="E495" s="39"/>
      <c r="F495" s="40"/>
    </row>
    <row r="496" spans="3:6" ht="14.1" customHeight="1" x14ac:dyDescent="0.2">
      <c r="C496" s="37"/>
      <c r="D496" s="38"/>
      <c r="E496" s="39"/>
      <c r="F496" s="40"/>
    </row>
    <row r="497" spans="3:6" ht="14.1" customHeight="1" x14ac:dyDescent="0.2">
      <c r="C497" s="37"/>
      <c r="D497" s="38"/>
      <c r="E497" s="39"/>
      <c r="F497" s="40"/>
    </row>
    <row r="498" spans="3:6" ht="14.1" customHeight="1" x14ac:dyDescent="0.2">
      <c r="C498" s="37"/>
      <c r="D498" s="38"/>
      <c r="E498" s="39"/>
      <c r="F498" s="40"/>
    </row>
    <row r="499" spans="3:6" ht="14.1" customHeight="1" x14ac:dyDescent="0.2">
      <c r="C499" s="37"/>
      <c r="D499" s="38"/>
      <c r="E499" s="39"/>
      <c r="F499" s="40"/>
    </row>
    <row r="500" spans="3:6" ht="14.1" customHeight="1" x14ac:dyDescent="0.2">
      <c r="C500" s="37"/>
      <c r="D500" s="38"/>
      <c r="E500" s="39"/>
      <c r="F500" s="40"/>
    </row>
    <row r="501" spans="3:6" ht="14.1" customHeight="1" x14ac:dyDescent="0.2">
      <c r="C501" s="37"/>
      <c r="D501" s="38"/>
      <c r="E501" s="39"/>
      <c r="F501" s="40"/>
    </row>
    <row r="502" spans="3:6" ht="14.1" customHeight="1" x14ac:dyDescent="0.2">
      <c r="C502" s="37"/>
      <c r="D502" s="38"/>
      <c r="E502" s="39"/>
      <c r="F502" s="40"/>
    </row>
    <row r="503" spans="3:6" ht="14.1" customHeight="1" x14ac:dyDescent="0.2">
      <c r="C503" s="37"/>
      <c r="D503" s="38"/>
      <c r="E503" s="39"/>
      <c r="F503" s="40"/>
    </row>
    <row r="504" spans="3:6" ht="14.1" customHeight="1" x14ac:dyDescent="0.2">
      <c r="C504" s="37"/>
      <c r="D504" s="38"/>
      <c r="E504" s="39"/>
      <c r="F504" s="40"/>
    </row>
    <row r="505" spans="3:6" ht="14.1" customHeight="1" x14ac:dyDescent="0.2">
      <c r="C505" s="37"/>
      <c r="D505" s="38"/>
      <c r="E505" s="39"/>
      <c r="F505" s="40"/>
    </row>
    <row r="506" spans="3:6" ht="14.1" customHeight="1" x14ac:dyDescent="0.2">
      <c r="C506" s="37"/>
      <c r="D506" s="38"/>
      <c r="E506" s="39"/>
      <c r="F506" s="40"/>
    </row>
    <row r="507" spans="3:6" ht="14.1" customHeight="1" x14ac:dyDescent="0.2">
      <c r="C507" s="37"/>
      <c r="D507" s="38"/>
      <c r="E507" s="39"/>
      <c r="F507" s="40"/>
    </row>
    <row r="508" spans="3:6" ht="14.1" customHeight="1" x14ac:dyDescent="0.2">
      <c r="C508" s="37"/>
      <c r="D508" s="38"/>
      <c r="E508" s="39"/>
      <c r="F508" s="40"/>
    </row>
    <row r="509" spans="3:6" ht="14.1" customHeight="1" x14ac:dyDescent="0.2">
      <c r="C509" s="37"/>
      <c r="D509" s="38"/>
      <c r="E509" s="39"/>
      <c r="F509" s="40"/>
    </row>
    <row r="510" spans="3:6" ht="14.1" customHeight="1" x14ac:dyDescent="0.2">
      <c r="C510" s="37"/>
      <c r="D510" s="38"/>
      <c r="E510" s="39"/>
      <c r="F510" s="40"/>
    </row>
    <row r="511" spans="3:6" ht="14.1" customHeight="1" x14ac:dyDescent="0.2">
      <c r="C511" s="37"/>
      <c r="D511" s="38"/>
      <c r="E511" s="39"/>
      <c r="F511" s="40"/>
    </row>
    <row r="512" spans="3:6" ht="14.1" customHeight="1" x14ac:dyDescent="0.2">
      <c r="C512" s="37"/>
      <c r="D512" s="38"/>
      <c r="E512" s="39"/>
      <c r="F512" s="40"/>
    </row>
    <row r="513" spans="3:6" ht="14.1" customHeight="1" x14ac:dyDescent="0.2">
      <c r="C513" s="37"/>
      <c r="D513" s="38"/>
      <c r="E513" s="39"/>
      <c r="F513" s="40"/>
    </row>
    <row r="514" spans="3:6" ht="14.1" customHeight="1" x14ac:dyDescent="0.2">
      <c r="C514" s="37"/>
      <c r="D514" s="38"/>
      <c r="E514" s="39"/>
      <c r="F514" s="40"/>
    </row>
    <row r="515" spans="3:6" ht="14.1" customHeight="1" x14ac:dyDescent="0.2">
      <c r="C515" s="37"/>
      <c r="D515" s="38"/>
      <c r="E515" s="39"/>
      <c r="F515" s="40"/>
    </row>
    <row r="516" spans="3:6" ht="14.1" customHeight="1" x14ac:dyDescent="0.2">
      <c r="C516" s="37"/>
      <c r="D516" s="38"/>
      <c r="E516" s="39"/>
      <c r="F516" s="40"/>
    </row>
    <row r="517" spans="3:6" ht="14.1" customHeight="1" x14ac:dyDescent="0.2">
      <c r="C517" s="37"/>
      <c r="D517" s="38"/>
      <c r="E517" s="39"/>
      <c r="F517" s="40"/>
    </row>
    <row r="518" spans="3:6" ht="14.1" customHeight="1" x14ac:dyDescent="0.2">
      <c r="C518" s="37"/>
      <c r="D518" s="38"/>
      <c r="E518" s="39"/>
      <c r="F518" s="40"/>
    </row>
    <row r="519" spans="3:6" ht="14.1" customHeight="1" x14ac:dyDescent="0.2">
      <c r="C519" s="37"/>
      <c r="D519" s="38"/>
      <c r="E519" s="39"/>
      <c r="F519" s="40"/>
    </row>
    <row r="520" spans="3:6" ht="14.1" customHeight="1" x14ac:dyDescent="0.2">
      <c r="C520" s="37"/>
      <c r="D520" s="38"/>
      <c r="E520" s="39"/>
      <c r="F520" s="40"/>
    </row>
    <row r="521" spans="3:6" ht="14.1" customHeight="1" x14ac:dyDescent="0.2">
      <c r="C521" s="37"/>
      <c r="D521" s="38"/>
      <c r="E521" s="39"/>
      <c r="F521" s="40"/>
    </row>
    <row r="522" spans="3:6" ht="14.1" customHeight="1" x14ac:dyDescent="0.2">
      <c r="C522" s="37"/>
      <c r="D522" s="38"/>
      <c r="E522" s="39"/>
      <c r="F522" s="40"/>
    </row>
    <row r="523" spans="3:6" ht="14.1" customHeight="1" x14ac:dyDescent="0.2">
      <c r="C523" s="37"/>
      <c r="D523" s="38"/>
      <c r="E523" s="39"/>
      <c r="F523" s="40"/>
    </row>
    <row r="524" spans="3:6" ht="14.1" customHeight="1" x14ac:dyDescent="0.2">
      <c r="C524" s="37"/>
      <c r="D524" s="38"/>
      <c r="E524" s="39"/>
      <c r="F524" s="40"/>
    </row>
    <row r="525" spans="3:6" ht="14.1" customHeight="1" x14ac:dyDescent="0.2">
      <c r="C525" s="37"/>
      <c r="D525" s="38"/>
      <c r="E525" s="39"/>
      <c r="F525" s="40"/>
    </row>
    <row r="526" spans="3:6" ht="14.1" customHeight="1" x14ac:dyDescent="0.2">
      <c r="C526" s="37"/>
      <c r="D526" s="38"/>
      <c r="E526" s="39"/>
      <c r="F526" s="40"/>
    </row>
    <row r="527" spans="3:6" ht="14.1" customHeight="1" x14ac:dyDescent="0.2">
      <c r="C527" s="37"/>
      <c r="D527" s="38"/>
      <c r="E527" s="39"/>
      <c r="F527" s="40"/>
    </row>
    <row r="528" spans="3:6" ht="14.1" customHeight="1" x14ac:dyDescent="0.2">
      <c r="C528" s="37"/>
      <c r="D528" s="38"/>
      <c r="E528" s="39"/>
      <c r="F528" s="40"/>
    </row>
    <row r="529" spans="3:6" ht="14.1" customHeight="1" x14ac:dyDescent="0.2">
      <c r="C529" s="37"/>
      <c r="D529" s="38"/>
      <c r="E529" s="39"/>
      <c r="F529" s="40"/>
    </row>
    <row r="530" spans="3:6" ht="14.1" customHeight="1" x14ac:dyDescent="0.2">
      <c r="C530" s="37"/>
      <c r="D530" s="38"/>
      <c r="E530" s="39"/>
      <c r="F530" s="40"/>
    </row>
    <row r="531" spans="3:6" ht="14.1" customHeight="1" x14ac:dyDescent="0.2">
      <c r="C531" s="37"/>
      <c r="D531" s="38"/>
      <c r="E531" s="39"/>
      <c r="F531" s="40"/>
    </row>
    <row r="532" spans="3:6" ht="14.1" customHeight="1" x14ac:dyDescent="0.2">
      <c r="C532" s="37"/>
      <c r="D532" s="38"/>
      <c r="E532" s="39"/>
      <c r="F532" s="40"/>
    </row>
    <row r="533" spans="3:6" ht="14.1" customHeight="1" x14ac:dyDescent="0.2">
      <c r="C533" s="37"/>
      <c r="D533" s="38"/>
      <c r="E533" s="39"/>
      <c r="F533" s="40"/>
    </row>
    <row r="534" spans="3:6" ht="14.1" customHeight="1" x14ac:dyDescent="0.2">
      <c r="C534" s="37"/>
      <c r="D534" s="38"/>
      <c r="E534" s="39"/>
      <c r="F534" s="40"/>
    </row>
    <row r="535" spans="3:6" ht="14.1" customHeight="1" x14ac:dyDescent="0.2">
      <c r="C535" s="37"/>
      <c r="D535" s="38"/>
      <c r="E535" s="39"/>
      <c r="F535" s="40"/>
    </row>
    <row r="536" spans="3:6" ht="14.1" customHeight="1" x14ac:dyDescent="0.2">
      <c r="C536" s="37"/>
      <c r="D536" s="38"/>
      <c r="E536" s="39"/>
      <c r="F536" s="40"/>
    </row>
    <row r="537" spans="3:6" ht="14.1" customHeight="1" x14ac:dyDescent="0.2">
      <c r="C537" s="37"/>
      <c r="D537" s="38"/>
      <c r="E537" s="39"/>
      <c r="F537" s="40"/>
    </row>
    <row r="538" spans="3:6" ht="14.1" customHeight="1" x14ac:dyDescent="0.2">
      <c r="C538" s="37"/>
      <c r="D538" s="38"/>
      <c r="E538" s="39"/>
      <c r="F538" s="40"/>
    </row>
    <row r="539" spans="3:6" ht="14.1" customHeight="1" x14ac:dyDescent="0.2">
      <c r="C539" s="37"/>
      <c r="D539" s="38"/>
      <c r="E539" s="39"/>
      <c r="F539" s="40"/>
    </row>
    <row r="540" spans="3:6" ht="14.1" customHeight="1" x14ac:dyDescent="0.2">
      <c r="C540" s="37"/>
      <c r="D540" s="38"/>
      <c r="E540" s="39"/>
      <c r="F540" s="40"/>
    </row>
    <row r="541" spans="3:6" ht="14.1" customHeight="1" x14ac:dyDescent="0.2">
      <c r="C541" s="37"/>
      <c r="D541" s="38"/>
      <c r="E541" s="39"/>
      <c r="F541" s="40"/>
    </row>
    <row r="542" spans="3:6" ht="14.1" customHeight="1" x14ac:dyDescent="0.2">
      <c r="C542" s="37"/>
      <c r="D542" s="38"/>
      <c r="E542" s="39"/>
      <c r="F542" s="40"/>
    </row>
    <row r="543" spans="3:6" ht="14.1" customHeight="1" x14ac:dyDescent="0.2">
      <c r="C543" s="37"/>
      <c r="D543" s="38"/>
      <c r="E543" s="39"/>
      <c r="F543" s="40"/>
    </row>
    <row r="544" spans="3:6" ht="14.1" customHeight="1" x14ac:dyDescent="0.2">
      <c r="C544" s="37"/>
      <c r="D544" s="38"/>
      <c r="E544" s="39"/>
      <c r="F544" s="40"/>
    </row>
    <row r="545" spans="3:6" ht="14.1" customHeight="1" x14ac:dyDescent="0.2">
      <c r="C545" s="37"/>
      <c r="D545" s="38"/>
      <c r="E545" s="39"/>
      <c r="F545" s="40"/>
    </row>
    <row r="546" spans="3:6" ht="14.1" customHeight="1" x14ac:dyDescent="0.2">
      <c r="C546" s="37"/>
      <c r="D546" s="38"/>
      <c r="E546" s="39"/>
      <c r="F546" s="40"/>
    </row>
    <row r="547" spans="3:6" ht="14.1" customHeight="1" x14ac:dyDescent="0.2">
      <c r="C547" s="37"/>
      <c r="D547" s="38"/>
      <c r="E547" s="39"/>
      <c r="F547" s="40"/>
    </row>
    <row r="548" spans="3:6" ht="14.1" customHeight="1" x14ac:dyDescent="0.2">
      <c r="C548" s="37"/>
      <c r="D548" s="38"/>
      <c r="E548" s="39"/>
      <c r="F548" s="40"/>
    </row>
    <row r="549" spans="3:6" ht="14.1" customHeight="1" x14ac:dyDescent="0.2">
      <c r="C549" s="37"/>
      <c r="D549" s="38"/>
      <c r="E549" s="39"/>
      <c r="F549" s="40"/>
    </row>
    <row r="550" spans="3:6" ht="14.1" customHeight="1" x14ac:dyDescent="0.2">
      <c r="C550" s="37"/>
      <c r="D550" s="38"/>
      <c r="E550" s="39"/>
      <c r="F550" s="40"/>
    </row>
    <row r="551" spans="3:6" ht="14.1" customHeight="1" x14ac:dyDescent="0.2">
      <c r="C551" s="37"/>
      <c r="D551" s="38"/>
      <c r="E551" s="39"/>
      <c r="F551" s="40"/>
    </row>
    <row r="552" spans="3:6" ht="14.1" customHeight="1" x14ac:dyDescent="0.2">
      <c r="C552" s="37"/>
      <c r="D552" s="38"/>
      <c r="E552" s="39"/>
      <c r="F552" s="40"/>
    </row>
    <row r="553" spans="3:6" ht="14.1" customHeight="1" x14ac:dyDescent="0.2">
      <c r="C553" s="37"/>
      <c r="D553" s="38"/>
      <c r="E553" s="39"/>
      <c r="F553" s="40"/>
    </row>
    <row r="554" spans="3:6" ht="14.1" customHeight="1" x14ac:dyDescent="0.2">
      <c r="C554" s="37"/>
      <c r="D554" s="38"/>
      <c r="E554" s="39"/>
      <c r="F554" s="40"/>
    </row>
    <row r="555" spans="3:6" ht="14.1" customHeight="1" x14ac:dyDescent="0.2">
      <c r="C555" s="37"/>
      <c r="D555" s="38"/>
      <c r="E555" s="39"/>
      <c r="F555" s="40"/>
    </row>
    <row r="556" spans="3:6" ht="14.1" customHeight="1" x14ac:dyDescent="0.2">
      <c r="C556" s="37"/>
      <c r="D556" s="38"/>
      <c r="E556" s="39"/>
      <c r="F556" s="40"/>
    </row>
    <row r="557" spans="3:6" ht="14.1" customHeight="1" x14ac:dyDescent="0.2">
      <c r="C557" s="37"/>
      <c r="D557" s="38"/>
      <c r="E557" s="39"/>
      <c r="F557" s="40"/>
    </row>
    <row r="558" spans="3:6" ht="14.1" customHeight="1" x14ac:dyDescent="0.2">
      <c r="C558" s="37"/>
      <c r="D558" s="38"/>
      <c r="E558" s="39"/>
      <c r="F558" s="40"/>
    </row>
    <row r="559" spans="3:6" ht="14.1" customHeight="1" x14ac:dyDescent="0.2">
      <c r="C559" s="37"/>
      <c r="D559" s="38"/>
      <c r="E559" s="39"/>
      <c r="F559" s="40"/>
    </row>
    <row r="560" spans="3:6" ht="14.1" customHeight="1" x14ac:dyDescent="0.2">
      <c r="C560" s="37"/>
      <c r="D560" s="38"/>
      <c r="E560" s="39"/>
      <c r="F560" s="40"/>
    </row>
    <row r="561" spans="3:6" ht="14.1" customHeight="1" x14ac:dyDescent="0.2">
      <c r="C561" s="37"/>
      <c r="D561" s="38"/>
      <c r="E561" s="39"/>
      <c r="F561" s="40"/>
    </row>
    <row r="562" spans="3:6" ht="14.1" customHeight="1" x14ac:dyDescent="0.2">
      <c r="C562" s="37"/>
      <c r="D562" s="38"/>
      <c r="E562" s="39"/>
      <c r="F562" s="40"/>
    </row>
    <row r="563" spans="3:6" ht="14.1" customHeight="1" x14ac:dyDescent="0.2">
      <c r="C563" s="37"/>
      <c r="D563" s="38"/>
      <c r="E563" s="39"/>
      <c r="F563" s="40"/>
    </row>
    <row r="564" spans="3:6" ht="14.1" customHeight="1" x14ac:dyDescent="0.2">
      <c r="C564" s="37"/>
      <c r="D564" s="38"/>
      <c r="E564" s="39"/>
      <c r="F564" s="40"/>
    </row>
    <row r="565" spans="3:6" ht="14.1" customHeight="1" x14ac:dyDescent="0.2">
      <c r="C565" s="37"/>
      <c r="D565" s="38"/>
      <c r="E565" s="39"/>
      <c r="F565" s="40"/>
    </row>
    <row r="566" spans="3:6" ht="14.1" customHeight="1" x14ac:dyDescent="0.2">
      <c r="C566" s="37"/>
      <c r="D566" s="38"/>
      <c r="E566" s="39"/>
      <c r="F566" s="40"/>
    </row>
    <row r="567" spans="3:6" ht="14.1" customHeight="1" x14ac:dyDescent="0.2">
      <c r="C567" s="37"/>
      <c r="D567" s="38"/>
      <c r="E567" s="39"/>
      <c r="F567" s="40"/>
    </row>
    <row r="568" spans="3:6" ht="14.1" customHeight="1" x14ac:dyDescent="0.2">
      <c r="C568" s="37"/>
      <c r="D568" s="38"/>
      <c r="E568" s="39"/>
      <c r="F568" s="40"/>
    </row>
    <row r="569" spans="3:6" ht="14.1" customHeight="1" x14ac:dyDescent="0.2">
      <c r="C569" s="37"/>
      <c r="D569" s="38"/>
      <c r="E569" s="39"/>
      <c r="F569" s="40"/>
    </row>
    <row r="570" spans="3:6" ht="14.1" customHeight="1" x14ac:dyDescent="0.2">
      <c r="C570" s="37"/>
      <c r="D570" s="38"/>
      <c r="E570" s="39"/>
      <c r="F570" s="40"/>
    </row>
    <row r="571" spans="3:6" ht="14.1" customHeight="1" x14ac:dyDescent="0.2">
      <c r="C571" s="37"/>
      <c r="D571" s="38"/>
      <c r="E571" s="39"/>
      <c r="F571" s="40"/>
    </row>
    <row r="572" spans="3:6" ht="14.1" customHeight="1" x14ac:dyDescent="0.2">
      <c r="C572" s="37"/>
      <c r="D572" s="38"/>
      <c r="E572" s="39"/>
      <c r="F572" s="40"/>
    </row>
    <row r="573" spans="3:6" ht="14.1" customHeight="1" x14ac:dyDescent="0.2">
      <c r="C573" s="37"/>
      <c r="D573" s="38"/>
      <c r="E573" s="39"/>
      <c r="F573" s="40"/>
    </row>
    <row r="574" spans="3:6" ht="14.1" customHeight="1" x14ac:dyDescent="0.2">
      <c r="C574" s="37"/>
      <c r="D574" s="38"/>
      <c r="E574" s="39"/>
      <c r="F574" s="40"/>
    </row>
    <row r="575" spans="3:6" ht="14.1" customHeight="1" x14ac:dyDescent="0.2">
      <c r="C575" s="37"/>
      <c r="D575" s="38"/>
      <c r="E575" s="39"/>
      <c r="F575" s="40"/>
    </row>
    <row r="576" spans="3:6" ht="14.1" customHeight="1" x14ac:dyDescent="0.2">
      <c r="C576" s="37"/>
      <c r="D576" s="38"/>
      <c r="E576" s="39"/>
      <c r="F576" s="40"/>
    </row>
    <row r="577" spans="3:6" ht="14.1" customHeight="1" x14ac:dyDescent="0.2">
      <c r="C577" s="37"/>
      <c r="D577" s="38"/>
      <c r="E577" s="39"/>
      <c r="F577" s="40"/>
    </row>
    <row r="578" spans="3:6" ht="14.1" customHeight="1" x14ac:dyDescent="0.2">
      <c r="C578" s="37"/>
      <c r="D578" s="38"/>
      <c r="E578" s="39"/>
      <c r="F578" s="40"/>
    </row>
    <row r="579" spans="3:6" ht="14.1" customHeight="1" x14ac:dyDescent="0.2">
      <c r="C579" s="37"/>
      <c r="D579" s="38"/>
      <c r="E579" s="39"/>
      <c r="F579" s="40"/>
    </row>
    <row r="580" spans="3:6" ht="14.1" customHeight="1" x14ac:dyDescent="0.2">
      <c r="C580" s="37"/>
      <c r="D580" s="38"/>
      <c r="E580" s="39"/>
      <c r="F580" s="40"/>
    </row>
    <row r="581" spans="3:6" ht="14.1" customHeight="1" x14ac:dyDescent="0.2">
      <c r="C581" s="37"/>
      <c r="D581" s="38"/>
      <c r="E581" s="39"/>
      <c r="F581" s="40"/>
    </row>
    <row r="582" spans="3:6" ht="14.1" customHeight="1" x14ac:dyDescent="0.2">
      <c r="C582" s="37"/>
      <c r="D582" s="38"/>
      <c r="E582" s="39"/>
      <c r="F582" s="40"/>
    </row>
    <row r="583" spans="3:6" ht="14.1" customHeight="1" x14ac:dyDescent="0.2">
      <c r="C583" s="37"/>
      <c r="D583" s="38"/>
      <c r="E583" s="39"/>
      <c r="F583" s="40"/>
    </row>
    <row r="584" spans="3:6" ht="14.1" customHeight="1" x14ac:dyDescent="0.2">
      <c r="C584" s="37"/>
      <c r="D584" s="38"/>
      <c r="E584" s="39"/>
      <c r="F584" s="40"/>
    </row>
    <row r="585" spans="3:6" ht="14.1" customHeight="1" x14ac:dyDescent="0.2">
      <c r="C585" s="37"/>
      <c r="D585" s="38"/>
      <c r="E585" s="39"/>
      <c r="F585" s="40"/>
    </row>
    <row r="586" spans="3:6" ht="14.1" customHeight="1" x14ac:dyDescent="0.2">
      <c r="C586" s="37"/>
      <c r="D586" s="38"/>
      <c r="E586" s="39"/>
      <c r="F586" s="40"/>
    </row>
    <row r="587" spans="3:6" ht="14.1" customHeight="1" x14ac:dyDescent="0.2">
      <c r="C587" s="37"/>
      <c r="D587" s="38"/>
      <c r="E587" s="39"/>
      <c r="F587" s="40"/>
    </row>
    <row r="588" spans="3:6" ht="14.1" customHeight="1" x14ac:dyDescent="0.2">
      <c r="C588" s="37"/>
      <c r="D588" s="38"/>
      <c r="E588" s="39"/>
      <c r="F588" s="40"/>
    </row>
    <row r="589" spans="3:6" ht="14.1" customHeight="1" x14ac:dyDescent="0.2">
      <c r="C589" s="37"/>
      <c r="D589" s="38"/>
      <c r="E589" s="39"/>
      <c r="F589" s="40"/>
    </row>
    <row r="590" spans="3:6" ht="14.1" customHeight="1" x14ac:dyDescent="0.2">
      <c r="C590" s="37"/>
      <c r="D590" s="38"/>
      <c r="E590" s="39"/>
      <c r="F590" s="40"/>
    </row>
    <row r="591" spans="3:6" ht="14.1" customHeight="1" x14ac:dyDescent="0.2">
      <c r="C591" s="37"/>
      <c r="D591" s="38"/>
      <c r="E591" s="39"/>
      <c r="F591" s="40"/>
    </row>
    <row r="592" spans="3:6" ht="14.1" customHeight="1" x14ac:dyDescent="0.2">
      <c r="C592" s="37"/>
      <c r="D592" s="38"/>
      <c r="E592" s="39"/>
      <c r="F592" s="40"/>
    </row>
    <row r="593" spans="3:6" ht="14.1" customHeight="1" x14ac:dyDescent="0.2">
      <c r="C593" s="37"/>
      <c r="D593" s="38"/>
      <c r="E593" s="39"/>
      <c r="F593" s="40"/>
    </row>
    <row r="594" spans="3:6" ht="14.1" customHeight="1" x14ac:dyDescent="0.2">
      <c r="C594" s="37"/>
      <c r="D594" s="38"/>
      <c r="E594" s="39"/>
      <c r="F594" s="40"/>
    </row>
    <row r="595" spans="3:6" ht="14.1" customHeight="1" x14ac:dyDescent="0.2">
      <c r="C595" s="37"/>
      <c r="D595" s="38"/>
      <c r="E595" s="39"/>
      <c r="F595" s="40"/>
    </row>
    <row r="596" spans="3:6" ht="14.1" customHeight="1" x14ac:dyDescent="0.2">
      <c r="C596" s="37"/>
      <c r="D596" s="38"/>
      <c r="E596" s="39"/>
      <c r="F596" s="40"/>
    </row>
    <row r="597" spans="3:6" ht="14.1" customHeight="1" x14ac:dyDescent="0.2">
      <c r="C597" s="37"/>
      <c r="D597" s="38"/>
      <c r="E597" s="39"/>
      <c r="F597" s="40"/>
    </row>
    <row r="598" spans="3:6" ht="14.1" customHeight="1" x14ac:dyDescent="0.2">
      <c r="C598" s="37"/>
      <c r="D598" s="38"/>
      <c r="E598" s="39"/>
      <c r="F598" s="40"/>
    </row>
    <row r="599" spans="3:6" ht="14.1" customHeight="1" x14ac:dyDescent="0.2">
      <c r="C599" s="37"/>
      <c r="D599" s="38"/>
      <c r="E599" s="39"/>
      <c r="F599" s="40"/>
    </row>
    <row r="600" spans="3:6" ht="14.1" customHeight="1" x14ac:dyDescent="0.2">
      <c r="C600" s="37"/>
      <c r="D600" s="38"/>
      <c r="E600" s="39"/>
      <c r="F600" s="40"/>
    </row>
    <row r="601" spans="3:6" ht="14.1" customHeight="1" x14ac:dyDescent="0.2">
      <c r="C601" s="37"/>
      <c r="D601" s="38"/>
      <c r="E601" s="39"/>
      <c r="F601" s="40"/>
    </row>
    <row r="602" spans="3:6" ht="14.1" customHeight="1" x14ac:dyDescent="0.2">
      <c r="C602" s="37"/>
      <c r="D602" s="38"/>
      <c r="E602" s="39"/>
      <c r="F602" s="40"/>
    </row>
    <row r="603" spans="3:6" ht="14.1" customHeight="1" x14ac:dyDescent="0.2">
      <c r="C603" s="37"/>
      <c r="D603" s="38"/>
      <c r="E603" s="39"/>
      <c r="F603" s="40"/>
    </row>
    <row r="604" spans="3:6" ht="14.1" customHeight="1" x14ac:dyDescent="0.2">
      <c r="C604" s="37"/>
      <c r="D604" s="38"/>
      <c r="E604" s="39"/>
      <c r="F604" s="40"/>
    </row>
    <row r="605" spans="3:6" ht="14.1" customHeight="1" x14ac:dyDescent="0.2">
      <c r="C605" s="37"/>
      <c r="D605" s="38"/>
      <c r="E605" s="39"/>
      <c r="F605" s="40"/>
    </row>
    <row r="606" spans="3:6" ht="14.1" customHeight="1" x14ac:dyDescent="0.2">
      <c r="C606" s="37"/>
      <c r="D606" s="38"/>
      <c r="E606" s="39"/>
      <c r="F606" s="40"/>
    </row>
    <row r="607" spans="3:6" ht="14.1" customHeight="1" x14ac:dyDescent="0.2">
      <c r="C607" s="37"/>
      <c r="D607" s="38"/>
      <c r="E607" s="39"/>
      <c r="F607" s="40"/>
    </row>
    <row r="608" spans="3:6" ht="14.1" customHeight="1" x14ac:dyDescent="0.2">
      <c r="C608" s="37"/>
      <c r="D608" s="38"/>
      <c r="E608" s="39"/>
      <c r="F608" s="40"/>
    </row>
    <row r="609" spans="3:6" ht="14.1" customHeight="1" x14ac:dyDescent="0.2">
      <c r="C609" s="37"/>
      <c r="D609" s="38"/>
      <c r="E609" s="39"/>
      <c r="F609" s="40"/>
    </row>
    <row r="610" spans="3:6" ht="14.1" customHeight="1" x14ac:dyDescent="0.2">
      <c r="C610" s="37"/>
      <c r="D610" s="38"/>
      <c r="E610" s="39"/>
      <c r="F610" s="40"/>
    </row>
    <row r="611" spans="3:6" ht="14.1" customHeight="1" x14ac:dyDescent="0.2">
      <c r="C611" s="37"/>
      <c r="D611" s="38"/>
      <c r="E611" s="39"/>
      <c r="F611" s="40"/>
    </row>
    <row r="612" spans="3:6" ht="14.1" customHeight="1" x14ac:dyDescent="0.2">
      <c r="C612" s="37"/>
      <c r="D612" s="38"/>
      <c r="E612" s="39"/>
      <c r="F612" s="40"/>
    </row>
    <row r="613" spans="3:6" ht="14.1" customHeight="1" x14ac:dyDescent="0.2">
      <c r="C613" s="37"/>
      <c r="D613" s="38"/>
      <c r="E613" s="39"/>
      <c r="F613" s="40"/>
    </row>
    <row r="614" spans="3:6" ht="14.1" customHeight="1" x14ac:dyDescent="0.2">
      <c r="C614" s="37"/>
      <c r="D614" s="38"/>
      <c r="E614" s="39"/>
      <c r="F614" s="40"/>
    </row>
    <row r="615" spans="3:6" ht="14.1" customHeight="1" x14ac:dyDescent="0.2">
      <c r="C615" s="37"/>
      <c r="D615" s="38"/>
      <c r="E615" s="39"/>
      <c r="F615" s="40"/>
    </row>
    <row r="616" spans="3:6" ht="14.1" customHeight="1" x14ac:dyDescent="0.2">
      <c r="C616" s="37"/>
      <c r="D616" s="38"/>
      <c r="E616" s="39"/>
      <c r="F616" s="40"/>
    </row>
    <row r="617" spans="3:6" ht="14.1" customHeight="1" x14ac:dyDescent="0.2">
      <c r="C617" s="37"/>
      <c r="D617" s="38"/>
      <c r="E617" s="39"/>
      <c r="F617" s="40"/>
    </row>
    <row r="618" spans="3:6" ht="14.1" customHeight="1" x14ac:dyDescent="0.2">
      <c r="C618" s="37"/>
      <c r="D618" s="38"/>
      <c r="E618" s="39"/>
      <c r="F618" s="40"/>
    </row>
    <row r="619" spans="3:6" ht="14.1" customHeight="1" x14ac:dyDescent="0.2">
      <c r="C619" s="37"/>
      <c r="D619" s="38"/>
      <c r="E619" s="39"/>
      <c r="F619" s="40"/>
    </row>
    <row r="620" spans="3:6" ht="14.1" customHeight="1" x14ac:dyDescent="0.2">
      <c r="C620" s="37"/>
      <c r="D620" s="38"/>
      <c r="E620" s="39"/>
      <c r="F620" s="40"/>
    </row>
    <row r="621" spans="3:6" ht="14.1" customHeight="1" x14ac:dyDescent="0.2">
      <c r="C621" s="37"/>
      <c r="D621" s="38"/>
      <c r="E621" s="39"/>
      <c r="F621" s="40"/>
    </row>
    <row r="622" spans="3:6" ht="14.1" customHeight="1" x14ac:dyDescent="0.2">
      <c r="C622" s="37"/>
      <c r="D622" s="38"/>
      <c r="E622" s="39"/>
      <c r="F622" s="40"/>
    </row>
    <row r="623" spans="3:6" ht="14.1" customHeight="1" x14ac:dyDescent="0.2">
      <c r="C623" s="37"/>
      <c r="D623" s="38"/>
      <c r="E623" s="39"/>
      <c r="F623" s="40"/>
    </row>
    <row r="624" spans="3:6" ht="14.1" customHeight="1" x14ac:dyDescent="0.2">
      <c r="C624" s="37"/>
      <c r="D624" s="38"/>
      <c r="E624" s="39"/>
      <c r="F624" s="40"/>
    </row>
    <row r="625" spans="3:6" ht="14.1" customHeight="1" x14ac:dyDescent="0.2">
      <c r="C625" s="37"/>
      <c r="D625" s="38"/>
      <c r="E625" s="39"/>
      <c r="F625" s="40"/>
    </row>
    <row r="626" spans="3:6" ht="14.1" customHeight="1" x14ac:dyDescent="0.2">
      <c r="C626" s="37"/>
      <c r="D626" s="38"/>
      <c r="E626" s="39"/>
      <c r="F626" s="40"/>
    </row>
    <row r="627" spans="3:6" ht="14.1" customHeight="1" x14ac:dyDescent="0.2">
      <c r="C627" s="37"/>
      <c r="D627" s="38"/>
      <c r="E627" s="39"/>
      <c r="F627" s="40"/>
    </row>
    <row r="628" spans="3:6" ht="14.1" customHeight="1" x14ac:dyDescent="0.2">
      <c r="C628" s="37"/>
      <c r="D628" s="38"/>
      <c r="E628" s="39"/>
      <c r="F628" s="40"/>
    </row>
    <row r="629" spans="3:6" ht="14.1" customHeight="1" x14ac:dyDescent="0.2">
      <c r="C629" s="37"/>
      <c r="D629" s="38"/>
      <c r="E629" s="39"/>
      <c r="F629" s="40"/>
    </row>
    <row r="630" spans="3:6" ht="14.1" customHeight="1" x14ac:dyDescent="0.2">
      <c r="C630" s="37"/>
      <c r="D630" s="38"/>
      <c r="E630" s="39"/>
      <c r="F630" s="40"/>
    </row>
    <row r="631" spans="3:6" ht="14.1" customHeight="1" x14ac:dyDescent="0.2">
      <c r="C631" s="37"/>
      <c r="D631" s="38"/>
      <c r="E631" s="39"/>
      <c r="F631" s="40"/>
    </row>
    <row r="632" spans="3:6" ht="14.1" customHeight="1" x14ac:dyDescent="0.2">
      <c r="C632" s="37"/>
      <c r="D632" s="38"/>
      <c r="E632" s="39"/>
      <c r="F632" s="40"/>
    </row>
    <row r="633" spans="3:6" ht="14.1" customHeight="1" x14ac:dyDescent="0.2">
      <c r="C633" s="37"/>
      <c r="D633" s="38"/>
      <c r="E633" s="39"/>
      <c r="F633" s="40"/>
    </row>
    <row r="634" spans="3:6" ht="14.1" customHeight="1" x14ac:dyDescent="0.2">
      <c r="C634" s="37"/>
      <c r="D634" s="38"/>
      <c r="E634" s="39"/>
      <c r="F634" s="40"/>
    </row>
    <row r="635" spans="3:6" ht="14.1" customHeight="1" x14ac:dyDescent="0.2">
      <c r="C635" s="37"/>
      <c r="D635" s="38"/>
      <c r="E635" s="39"/>
      <c r="F635" s="40"/>
    </row>
    <row r="636" spans="3:6" ht="14.1" customHeight="1" x14ac:dyDescent="0.2">
      <c r="C636" s="37"/>
      <c r="D636" s="38"/>
      <c r="E636" s="39"/>
      <c r="F636" s="40"/>
    </row>
    <row r="637" spans="3:6" ht="14.1" customHeight="1" x14ac:dyDescent="0.2">
      <c r="C637" s="37"/>
      <c r="D637" s="38"/>
      <c r="E637" s="39"/>
      <c r="F637" s="40"/>
    </row>
    <row r="638" spans="3:6" ht="14.1" customHeight="1" x14ac:dyDescent="0.2">
      <c r="C638" s="37"/>
      <c r="D638" s="38"/>
      <c r="E638" s="39"/>
      <c r="F638" s="40"/>
    </row>
    <row r="639" spans="3:6" ht="14.1" customHeight="1" x14ac:dyDescent="0.2">
      <c r="C639" s="37"/>
      <c r="D639" s="38"/>
      <c r="E639" s="39"/>
      <c r="F639" s="40"/>
    </row>
    <row r="640" spans="3:6" ht="14.1" customHeight="1" x14ac:dyDescent="0.2">
      <c r="C640" s="37"/>
      <c r="D640" s="38"/>
      <c r="E640" s="39"/>
      <c r="F640" s="40"/>
    </row>
    <row r="641" spans="3:6" ht="14.1" customHeight="1" x14ac:dyDescent="0.2">
      <c r="C641" s="37"/>
      <c r="D641" s="38"/>
      <c r="E641" s="39"/>
      <c r="F641" s="40"/>
    </row>
    <row r="642" spans="3:6" ht="14.1" customHeight="1" x14ac:dyDescent="0.2">
      <c r="C642" s="37"/>
      <c r="D642" s="38"/>
      <c r="E642" s="39"/>
      <c r="F642" s="40"/>
    </row>
    <row r="643" spans="3:6" ht="14.1" customHeight="1" x14ac:dyDescent="0.2">
      <c r="C643" s="37"/>
      <c r="D643" s="38"/>
      <c r="E643" s="39"/>
      <c r="F643" s="40"/>
    </row>
    <row r="644" spans="3:6" ht="14.1" customHeight="1" x14ac:dyDescent="0.2">
      <c r="C644" s="37"/>
      <c r="D644" s="38"/>
      <c r="E644" s="39"/>
      <c r="F644" s="40"/>
    </row>
    <row r="645" spans="3:6" ht="14.1" customHeight="1" x14ac:dyDescent="0.2">
      <c r="C645" s="37"/>
      <c r="D645" s="38"/>
      <c r="E645" s="39"/>
      <c r="F645" s="40"/>
    </row>
    <row r="646" spans="3:6" ht="14.1" customHeight="1" x14ac:dyDescent="0.2">
      <c r="C646" s="37"/>
      <c r="D646" s="38"/>
      <c r="E646" s="39"/>
      <c r="F646" s="40"/>
    </row>
    <row r="647" spans="3:6" ht="14.1" customHeight="1" x14ac:dyDescent="0.2">
      <c r="C647" s="37"/>
      <c r="D647" s="38"/>
      <c r="E647" s="39"/>
      <c r="F647" s="40"/>
    </row>
    <row r="648" spans="3:6" ht="14.1" customHeight="1" x14ac:dyDescent="0.2">
      <c r="C648" s="37"/>
      <c r="D648" s="38"/>
      <c r="E648" s="39"/>
      <c r="F648" s="40"/>
    </row>
    <row r="649" spans="3:6" ht="14.1" customHeight="1" x14ac:dyDescent="0.2">
      <c r="C649" s="37"/>
      <c r="D649" s="38"/>
      <c r="E649" s="39"/>
      <c r="F649" s="40"/>
    </row>
    <row r="650" spans="3:6" ht="14.1" customHeight="1" x14ac:dyDescent="0.2">
      <c r="C650" s="37"/>
      <c r="D650" s="38"/>
      <c r="E650" s="39"/>
      <c r="F650" s="40"/>
    </row>
    <row r="651" spans="3:6" ht="14.1" customHeight="1" x14ac:dyDescent="0.2">
      <c r="C651" s="37"/>
      <c r="D651" s="38"/>
      <c r="E651" s="39"/>
      <c r="F651" s="40"/>
    </row>
    <row r="652" spans="3:6" ht="14.1" customHeight="1" x14ac:dyDescent="0.2">
      <c r="C652" s="37"/>
      <c r="D652" s="38"/>
      <c r="E652" s="39"/>
      <c r="F652" s="40"/>
    </row>
    <row r="653" spans="3:6" ht="14.1" customHeight="1" x14ac:dyDescent="0.2">
      <c r="C653" s="37"/>
      <c r="D653" s="38"/>
      <c r="E653" s="39"/>
      <c r="F653" s="40"/>
    </row>
    <row r="654" spans="3:6" ht="14.1" customHeight="1" x14ac:dyDescent="0.2">
      <c r="C654" s="37"/>
      <c r="D654" s="38"/>
      <c r="E654" s="39"/>
      <c r="F654" s="40"/>
    </row>
    <row r="655" spans="3:6" ht="14.1" customHeight="1" x14ac:dyDescent="0.2">
      <c r="C655" s="37"/>
      <c r="D655" s="38"/>
      <c r="E655" s="39"/>
      <c r="F655" s="40"/>
    </row>
    <row r="656" spans="3:6" ht="14.1" customHeight="1" x14ac:dyDescent="0.2">
      <c r="C656" s="37"/>
      <c r="D656" s="38"/>
      <c r="E656" s="39"/>
      <c r="F656" s="40"/>
    </row>
    <row r="657" spans="3:6" ht="14.1" customHeight="1" x14ac:dyDescent="0.2">
      <c r="C657" s="37"/>
      <c r="D657" s="38"/>
      <c r="E657" s="39"/>
      <c r="F657" s="40"/>
    </row>
    <row r="658" spans="3:6" ht="14.1" customHeight="1" x14ac:dyDescent="0.2">
      <c r="C658" s="37"/>
      <c r="D658" s="38"/>
      <c r="E658" s="39"/>
      <c r="F658" s="40"/>
    </row>
    <row r="659" spans="3:6" ht="14.1" customHeight="1" x14ac:dyDescent="0.2">
      <c r="C659" s="37"/>
      <c r="D659" s="38"/>
      <c r="E659" s="39"/>
      <c r="F659" s="40"/>
    </row>
    <row r="660" spans="3:6" ht="14.1" customHeight="1" x14ac:dyDescent="0.2">
      <c r="C660" s="37"/>
      <c r="D660" s="38"/>
      <c r="E660" s="39"/>
      <c r="F660" s="40"/>
    </row>
    <row r="661" spans="3:6" ht="14.1" customHeight="1" x14ac:dyDescent="0.2">
      <c r="C661" s="37"/>
      <c r="D661" s="38"/>
      <c r="E661" s="39"/>
      <c r="F661" s="40"/>
    </row>
    <row r="662" spans="3:6" ht="14.1" customHeight="1" x14ac:dyDescent="0.2">
      <c r="C662" s="37"/>
      <c r="D662" s="38"/>
      <c r="E662" s="39"/>
      <c r="F662" s="40"/>
    </row>
    <row r="663" spans="3:6" ht="14.1" customHeight="1" x14ac:dyDescent="0.2">
      <c r="C663" s="37"/>
      <c r="D663" s="38"/>
      <c r="E663" s="39"/>
      <c r="F663" s="40"/>
    </row>
    <row r="664" spans="3:6" ht="14.1" customHeight="1" x14ac:dyDescent="0.2">
      <c r="C664" s="37"/>
      <c r="D664" s="38"/>
      <c r="E664" s="39"/>
      <c r="F664" s="40"/>
    </row>
    <row r="665" spans="3:6" ht="14.1" customHeight="1" x14ac:dyDescent="0.2">
      <c r="C665" s="37"/>
      <c r="D665" s="38"/>
      <c r="E665" s="39"/>
      <c r="F665" s="40"/>
    </row>
    <row r="666" spans="3:6" ht="14.1" customHeight="1" x14ac:dyDescent="0.2">
      <c r="C666" s="37"/>
      <c r="D666" s="38"/>
      <c r="E666" s="39"/>
      <c r="F666" s="40"/>
    </row>
    <row r="667" spans="3:6" ht="14.1" customHeight="1" x14ac:dyDescent="0.2">
      <c r="C667" s="37"/>
      <c r="D667" s="38"/>
      <c r="E667" s="39"/>
      <c r="F667" s="40"/>
    </row>
    <row r="668" spans="3:6" ht="14.1" customHeight="1" x14ac:dyDescent="0.2">
      <c r="C668" s="37"/>
      <c r="D668" s="38"/>
      <c r="E668" s="39"/>
      <c r="F668" s="40"/>
    </row>
    <row r="669" spans="3:6" ht="14.1" customHeight="1" x14ac:dyDescent="0.2">
      <c r="C669" s="37"/>
      <c r="D669" s="38"/>
      <c r="E669" s="39"/>
      <c r="F669" s="40"/>
    </row>
    <row r="670" spans="3:6" ht="14.1" customHeight="1" x14ac:dyDescent="0.2">
      <c r="C670" s="37"/>
      <c r="D670" s="38"/>
      <c r="E670" s="39"/>
      <c r="F670" s="40"/>
    </row>
    <row r="671" spans="3:6" ht="14.1" customHeight="1" x14ac:dyDescent="0.2">
      <c r="C671" s="37"/>
      <c r="D671" s="38"/>
      <c r="E671" s="39"/>
      <c r="F671" s="40"/>
    </row>
    <row r="672" spans="3:6" ht="14.1" customHeight="1" x14ac:dyDescent="0.2">
      <c r="C672" s="37"/>
      <c r="D672" s="38"/>
      <c r="E672" s="39"/>
      <c r="F672" s="40"/>
    </row>
    <row r="673" spans="3:6" ht="14.1" customHeight="1" x14ac:dyDescent="0.2">
      <c r="C673" s="37"/>
      <c r="D673" s="38"/>
      <c r="E673" s="39"/>
      <c r="F673" s="40"/>
    </row>
    <row r="674" spans="3:6" ht="14.1" customHeight="1" x14ac:dyDescent="0.2">
      <c r="C674" s="37"/>
      <c r="D674" s="38"/>
      <c r="E674" s="39"/>
      <c r="F674" s="40"/>
    </row>
    <row r="675" spans="3:6" ht="14.1" customHeight="1" x14ac:dyDescent="0.2">
      <c r="C675" s="37"/>
      <c r="D675" s="38"/>
      <c r="E675" s="39"/>
      <c r="F675" s="40"/>
    </row>
    <row r="676" spans="3:6" ht="14.1" customHeight="1" x14ac:dyDescent="0.2">
      <c r="C676" s="37"/>
      <c r="D676" s="38"/>
      <c r="E676" s="39"/>
      <c r="F676" s="40"/>
    </row>
    <row r="677" spans="3:6" ht="14.1" customHeight="1" x14ac:dyDescent="0.2">
      <c r="C677" s="37"/>
      <c r="D677" s="38"/>
      <c r="E677" s="39"/>
      <c r="F677" s="40"/>
    </row>
    <row r="678" spans="3:6" ht="14.1" customHeight="1" x14ac:dyDescent="0.2">
      <c r="C678" s="37"/>
      <c r="D678" s="38"/>
      <c r="E678" s="39"/>
      <c r="F678" s="40"/>
    </row>
    <row r="679" spans="3:6" ht="14.1" customHeight="1" x14ac:dyDescent="0.2">
      <c r="C679" s="37"/>
      <c r="D679" s="38"/>
      <c r="E679" s="39"/>
      <c r="F679" s="40"/>
    </row>
    <row r="680" spans="3:6" ht="14.1" customHeight="1" x14ac:dyDescent="0.2">
      <c r="C680" s="37"/>
      <c r="D680" s="38"/>
      <c r="E680" s="39"/>
      <c r="F680" s="40"/>
    </row>
    <row r="681" spans="3:6" ht="14.1" customHeight="1" x14ac:dyDescent="0.2">
      <c r="C681" s="37"/>
      <c r="D681" s="38"/>
      <c r="E681" s="39"/>
      <c r="F681" s="40"/>
    </row>
    <row r="682" spans="3:6" ht="14.1" customHeight="1" x14ac:dyDescent="0.2">
      <c r="C682" s="37"/>
      <c r="D682" s="38"/>
      <c r="E682" s="39"/>
      <c r="F682" s="40"/>
    </row>
    <row r="683" spans="3:6" ht="14.1" customHeight="1" x14ac:dyDescent="0.2">
      <c r="C683" s="37"/>
      <c r="D683" s="38"/>
      <c r="E683" s="39"/>
      <c r="F683" s="40"/>
    </row>
    <row r="684" spans="3:6" ht="14.1" customHeight="1" x14ac:dyDescent="0.2">
      <c r="C684" s="37"/>
      <c r="D684" s="38"/>
      <c r="E684" s="39"/>
      <c r="F684" s="40"/>
    </row>
    <row r="685" spans="3:6" ht="14.1" customHeight="1" x14ac:dyDescent="0.2">
      <c r="C685" s="37"/>
      <c r="D685" s="38"/>
      <c r="E685" s="39"/>
      <c r="F685" s="40"/>
    </row>
    <row r="686" spans="3:6" ht="14.1" customHeight="1" x14ac:dyDescent="0.2">
      <c r="C686" s="37"/>
      <c r="D686" s="38"/>
      <c r="E686" s="39"/>
      <c r="F686" s="40"/>
    </row>
    <row r="687" spans="3:6" ht="14.1" customHeight="1" x14ac:dyDescent="0.2">
      <c r="C687" s="37"/>
      <c r="D687" s="38"/>
      <c r="E687" s="39"/>
      <c r="F687" s="40"/>
    </row>
    <row r="688" spans="3:6" ht="14.1" customHeight="1" x14ac:dyDescent="0.2">
      <c r="C688" s="37"/>
      <c r="D688" s="38"/>
      <c r="E688" s="39"/>
      <c r="F688" s="40"/>
    </row>
    <row r="689" spans="3:6" ht="14.1" customHeight="1" x14ac:dyDescent="0.2">
      <c r="C689" s="37"/>
      <c r="D689" s="38"/>
      <c r="E689" s="39"/>
      <c r="F689" s="40"/>
    </row>
    <row r="690" spans="3:6" ht="14.1" customHeight="1" x14ac:dyDescent="0.2">
      <c r="C690" s="37"/>
      <c r="D690" s="38"/>
      <c r="E690" s="39"/>
      <c r="F690" s="40"/>
    </row>
    <row r="691" spans="3:6" ht="14.1" customHeight="1" x14ac:dyDescent="0.2">
      <c r="C691" s="37"/>
      <c r="D691" s="38"/>
      <c r="E691" s="39"/>
      <c r="F691" s="40"/>
    </row>
    <row r="692" spans="3:6" ht="14.1" customHeight="1" x14ac:dyDescent="0.2">
      <c r="C692" s="37"/>
      <c r="D692" s="38"/>
      <c r="E692" s="39"/>
      <c r="F692" s="40"/>
    </row>
    <row r="693" spans="3:6" ht="14.1" customHeight="1" x14ac:dyDescent="0.2">
      <c r="C693" s="37"/>
      <c r="D693" s="38"/>
      <c r="E693" s="39"/>
      <c r="F693" s="40"/>
    </row>
    <row r="694" spans="3:6" ht="14.1" customHeight="1" x14ac:dyDescent="0.2">
      <c r="C694" s="37"/>
      <c r="D694" s="38"/>
      <c r="E694" s="39"/>
      <c r="F694" s="40"/>
    </row>
    <row r="695" spans="3:6" ht="14.1" customHeight="1" x14ac:dyDescent="0.2">
      <c r="C695" s="37"/>
      <c r="D695" s="38"/>
      <c r="E695" s="39"/>
      <c r="F695" s="40"/>
    </row>
    <row r="696" spans="3:6" ht="14.1" customHeight="1" x14ac:dyDescent="0.2">
      <c r="C696" s="37"/>
      <c r="D696" s="38"/>
      <c r="E696" s="39"/>
      <c r="F696" s="40"/>
    </row>
    <row r="697" spans="3:6" ht="14.1" customHeight="1" x14ac:dyDescent="0.2">
      <c r="C697" s="37"/>
      <c r="D697" s="38"/>
      <c r="E697" s="39"/>
      <c r="F697" s="40"/>
    </row>
    <row r="698" spans="3:6" ht="14.1" customHeight="1" x14ac:dyDescent="0.2">
      <c r="C698" s="37"/>
      <c r="D698" s="38"/>
      <c r="E698" s="39"/>
      <c r="F698" s="40"/>
    </row>
    <row r="699" spans="3:6" ht="14.1" customHeight="1" x14ac:dyDescent="0.2">
      <c r="C699" s="37"/>
      <c r="D699" s="38"/>
      <c r="E699" s="39"/>
      <c r="F699" s="40"/>
    </row>
    <row r="700" spans="3:6" ht="14.1" customHeight="1" x14ac:dyDescent="0.2">
      <c r="C700" s="37"/>
      <c r="D700" s="38"/>
      <c r="E700" s="39"/>
      <c r="F700" s="40"/>
    </row>
    <row r="701" spans="3:6" ht="14.1" customHeight="1" x14ac:dyDescent="0.2">
      <c r="C701" s="37"/>
      <c r="D701" s="38"/>
      <c r="E701" s="39"/>
      <c r="F701" s="40"/>
    </row>
    <row r="702" spans="3:6" ht="14.1" customHeight="1" x14ac:dyDescent="0.2">
      <c r="C702" s="37"/>
      <c r="D702" s="38"/>
      <c r="E702" s="39"/>
      <c r="F702" s="40"/>
    </row>
    <row r="703" spans="3:6" ht="14.1" customHeight="1" x14ac:dyDescent="0.2">
      <c r="C703" s="37"/>
      <c r="D703" s="38"/>
      <c r="E703" s="39"/>
      <c r="F703" s="40"/>
    </row>
    <row r="704" spans="3:6" ht="14.1" customHeight="1" x14ac:dyDescent="0.2">
      <c r="C704" s="37"/>
      <c r="D704" s="38"/>
      <c r="E704" s="39"/>
      <c r="F704" s="40"/>
    </row>
    <row r="705" spans="3:6" ht="14.1" customHeight="1" x14ac:dyDescent="0.2">
      <c r="C705" s="37"/>
      <c r="D705" s="38"/>
      <c r="E705" s="39"/>
      <c r="F705" s="40"/>
    </row>
    <row r="706" spans="3:6" ht="14.1" customHeight="1" x14ac:dyDescent="0.2">
      <c r="C706" s="37"/>
      <c r="D706" s="38"/>
      <c r="E706" s="39"/>
      <c r="F706" s="40"/>
    </row>
    <row r="707" spans="3:6" ht="14.1" customHeight="1" x14ac:dyDescent="0.2">
      <c r="C707" s="37"/>
      <c r="D707" s="38"/>
      <c r="E707" s="39"/>
      <c r="F707" s="40"/>
    </row>
    <row r="708" spans="3:6" ht="14.1" customHeight="1" x14ac:dyDescent="0.2">
      <c r="C708" s="37"/>
      <c r="D708" s="38"/>
      <c r="E708" s="39"/>
      <c r="F708" s="40"/>
    </row>
    <row r="709" spans="3:6" ht="14.1" customHeight="1" x14ac:dyDescent="0.2">
      <c r="C709" s="37"/>
      <c r="D709" s="38"/>
      <c r="E709" s="39"/>
      <c r="F709" s="40"/>
    </row>
    <row r="710" spans="3:6" ht="14.1" customHeight="1" x14ac:dyDescent="0.2">
      <c r="C710" s="37"/>
      <c r="D710" s="38"/>
      <c r="E710" s="39"/>
      <c r="F710" s="40"/>
    </row>
    <row r="711" spans="3:6" ht="14.1" customHeight="1" x14ac:dyDescent="0.2">
      <c r="C711" s="37"/>
      <c r="D711" s="38"/>
      <c r="E711" s="39"/>
      <c r="F711" s="40"/>
    </row>
    <row r="712" spans="3:6" ht="14.1" customHeight="1" x14ac:dyDescent="0.2">
      <c r="C712" s="37"/>
      <c r="D712" s="38"/>
      <c r="E712" s="39"/>
      <c r="F712" s="40"/>
    </row>
    <row r="713" spans="3:6" ht="14.1" customHeight="1" x14ac:dyDescent="0.2">
      <c r="C713" s="37"/>
      <c r="D713" s="38"/>
      <c r="E713" s="39"/>
      <c r="F713" s="40"/>
    </row>
    <row r="714" spans="3:6" ht="14.1" customHeight="1" x14ac:dyDescent="0.2">
      <c r="C714" s="37"/>
      <c r="D714" s="38"/>
      <c r="E714" s="39"/>
      <c r="F714" s="40"/>
    </row>
    <row r="715" spans="3:6" ht="14.1" customHeight="1" x14ac:dyDescent="0.2">
      <c r="C715" s="37"/>
      <c r="D715" s="38"/>
      <c r="E715" s="39"/>
      <c r="F715" s="40"/>
    </row>
    <row r="716" spans="3:6" ht="14.1" customHeight="1" x14ac:dyDescent="0.2">
      <c r="C716" s="37"/>
      <c r="D716" s="38"/>
      <c r="E716" s="39"/>
      <c r="F716" s="40"/>
    </row>
    <row r="717" spans="3:6" ht="14.1" customHeight="1" x14ac:dyDescent="0.2">
      <c r="C717" s="37"/>
      <c r="D717" s="38"/>
      <c r="E717" s="39"/>
      <c r="F717" s="40"/>
    </row>
    <row r="718" spans="3:6" ht="14.1" customHeight="1" x14ac:dyDescent="0.2">
      <c r="C718" s="37"/>
      <c r="D718" s="38"/>
      <c r="E718" s="39"/>
      <c r="F718" s="40"/>
    </row>
    <row r="719" spans="3:6" ht="14.1" customHeight="1" x14ac:dyDescent="0.2">
      <c r="C719" s="37"/>
      <c r="D719" s="38"/>
      <c r="E719" s="39"/>
      <c r="F719" s="40"/>
    </row>
    <row r="720" spans="3:6" ht="14.1" customHeight="1" x14ac:dyDescent="0.2">
      <c r="C720" s="37"/>
      <c r="D720" s="38"/>
      <c r="E720" s="39"/>
      <c r="F720" s="40"/>
    </row>
    <row r="721" spans="3:6" ht="14.1" customHeight="1" x14ac:dyDescent="0.2">
      <c r="C721" s="37"/>
      <c r="D721" s="38"/>
      <c r="E721" s="39"/>
      <c r="F721" s="40"/>
    </row>
    <row r="722" spans="3:6" ht="14.1" customHeight="1" x14ac:dyDescent="0.2">
      <c r="C722" s="37"/>
      <c r="D722" s="38"/>
      <c r="E722" s="39"/>
      <c r="F722" s="40"/>
    </row>
    <row r="723" spans="3:6" ht="14.1" customHeight="1" x14ac:dyDescent="0.2">
      <c r="C723" s="37"/>
      <c r="D723" s="38"/>
      <c r="E723" s="39"/>
      <c r="F723" s="40"/>
    </row>
    <row r="724" spans="3:6" ht="14.1" customHeight="1" x14ac:dyDescent="0.2">
      <c r="C724" s="37"/>
      <c r="D724" s="38"/>
      <c r="E724" s="39"/>
      <c r="F724" s="40"/>
    </row>
    <row r="725" spans="3:6" ht="14.1" customHeight="1" x14ac:dyDescent="0.2">
      <c r="C725" s="37"/>
      <c r="D725" s="38"/>
      <c r="E725" s="39"/>
      <c r="F725" s="40"/>
    </row>
    <row r="726" spans="3:6" ht="14.1" customHeight="1" x14ac:dyDescent="0.2">
      <c r="C726" s="37"/>
      <c r="D726" s="38"/>
      <c r="E726" s="39"/>
      <c r="F726" s="40"/>
    </row>
    <row r="727" spans="3:6" ht="14.1" customHeight="1" x14ac:dyDescent="0.2">
      <c r="C727" s="37"/>
      <c r="D727" s="38"/>
      <c r="E727" s="39"/>
      <c r="F727" s="40"/>
    </row>
    <row r="728" spans="3:6" ht="14.1" customHeight="1" x14ac:dyDescent="0.2">
      <c r="C728" s="37"/>
      <c r="D728" s="38"/>
      <c r="E728" s="39"/>
      <c r="F728" s="40"/>
    </row>
    <row r="729" spans="3:6" ht="14.1" customHeight="1" x14ac:dyDescent="0.2">
      <c r="C729" s="37"/>
      <c r="D729" s="38"/>
      <c r="E729" s="39"/>
      <c r="F729" s="40"/>
    </row>
    <row r="730" spans="3:6" ht="14.1" customHeight="1" x14ac:dyDescent="0.2">
      <c r="C730" s="37"/>
      <c r="D730" s="38"/>
      <c r="E730" s="39"/>
      <c r="F730" s="40"/>
    </row>
    <row r="731" spans="3:6" ht="14.1" customHeight="1" x14ac:dyDescent="0.2">
      <c r="C731" s="37"/>
      <c r="D731" s="38"/>
      <c r="E731" s="39"/>
      <c r="F731" s="40"/>
    </row>
    <row r="732" spans="3:6" ht="14.1" customHeight="1" x14ac:dyDescent="0.2">
      <c r="C732" s="37"/>
      <c r="D732" s="38"/>
      <c r="E732" s="39"/>
      <c r="F732" s="40"/>
    </row>
    <row r="733" spans="3:6" ht="14.1" customHeight="1" x14ac:dyDescent="0.2">
      <c r="C733" s="37"/>
      <c r="D733" s="38"/>
      <c r="E733" s="39"/>
      <c r="F733" s="40"/>
    </row>
    <row r="734" spans="3:6" ht="14.1" customHeight="1" x14ac:dyDescent="0.2">
      <c r="C734" s="37"/>
      <c r="D734" s="38"/>
      <c r="E734" s="39"/>
      <c r="F734" s="40"/>
    </row>
    <row r="735" spans="3:6" ht="14.1" customHeight="1" x14ac:dyDescent="0.2">
      <c r="C735" s="37"/>
      <c r="D735" s="38"/>
      <c r="E735" s="39"/>
      <c r="F735" s="40"/>
    </row>
    <row r="736" spans="3:6" ht="14.1" customHeight="1" x14ac:dyDescent="0.2">
      <c r="C736" s="37"/>
      <c r="D736" s="38"/>
      <c r="E736" s="39"/>
      <c r="F736" s="40"/>
    </row>
    <row r="737" spans="3:6" ht="14.1" customHeight="1" x14ac:dyDescent="0.2">
      <c r="C737" s="37"/>
      <c r="D737" s="38"/>
      <c r="E737" s="39"/>
      <c r="F737" s="40"/>
    </row>
    <row r="738" spans="3:6" ht="14.1" customHeight="1" x14ac:dyDescent="0.2">
      <c r="C738" s="37"/>
      <c r="D738" s="38"/>
      <c r="E738" s="39"/>
      <c r="F738" s="40"/>
    </row>
    <row r="739" spans="3:6" ht="14.1" customHeight="1" x14ac:dyDescent="0.2">
      <c r="C739" s="37"/>
      <c r="D739" s="38"/>
      <c r="E739" s="39"/>
      <c r="F739" s="40"/>
    </row>
    <row r="740" spans="3:6" ht="14.1" customHeight="1" x14ac:dyDescent="0.2">
      <c r="C740" s="37"/>
      <c r="D740" s="38"/>
      <c r="E740" s="39"/>
      <c r="F740" s="40"/>
    </row>
    <row r="741" spans="3:6" ht="14.1" customHeight="1" x14ac:dyDescent="0.2">
      <c r="C741" s="37"/>
      <c r="D741" s="38"/>
      <c r="E741" s="39"/>
      <c r="F741" s="40"/>
    </row>
    <row r="742" spans="3:6" ht="14.1" customHeight="1" x14ac:dyDescent="0.2">
      <c r="C742" s="37"/>
      <c r="D742" s="38"/>
      <c r="E742" s="39"/>
      <c r="F742" s="40"/>
    </row>
    <row r="743" spans="3:6" ht="14.1" customHeight="1" x14ac:dyDescent="0.2">
      <c r="C743" s="37"/>
      <c r="D743" s="38"/>
      <c r="E743" s="39"/>
      <c r="F743" s="40"/>
    </row>
    <row r="744" spans="3:6" ht="14.1" customHeight="1" x14ac:dyDescent="0.2">
      <c r="C744" s="37"/>
      <c r="D744" s="38"/>
      <c r="E744" s="39"/>
      <c r="F744" s="40"/>
    </row>
    <row r="745" spans="3:6" ht="14.1" customHeight="1" x14ac:dyDescent="0.2">
      <c r="C745" s="37"/>
      <c r="D745" s="38"/>
      <c r="E745" s="39"/>
      <c r="F745" s="40"/>
    </row>
    <row r="746" spans="3:6" ht="14.1" customHeight="1" x14ac:dyDescent="0.2">
      <c r="C746" s="37"/>
      <c r="D746" s="38"/>
      <c r="E746" s="39"/>
      <c r="F746" s="40"/>
    </row>
    <row r="747" spans="3:6" ht="14.1" customHeight="1" x14ac:dyDescent="0.2">
      <c r="C747" s="37"/>
      <c r="D747" s="38"/>
      <c r="E747" s="39"/>
      <c r="F747" s="40"/>
    </row>
    <row r="748" spans="3:6" ht="14.1" customHeight="1" x14ac:dyDescent="0.2">
      <c r="C748" s="37"/>
      <c r="D748" s="38"/>
      <c r="E748" s="39"/>
      <c r="F748" s="40"/>
    </row>
    <row r="749" spans="3:6" ht="14.1" customHeight="1" x14ac:dyDescent="0.2">
      <c r="C749" s="37"/>
      <c r="D749" s="38"/>
      <c r="E749" s="39"/>
      <c r="F749" s="40"/>
    </row>
    <row r="750" spans="3:6" ht="14.1" customHeight="1" x14ac:dyDescent="0.2">
      <c r="C750" s="37"/>
      <c r="D750" s="38"/>
      <c r="E750" s="39"/>
      <c r="F750" s="40"/>
    </row>
    <row r="751" spans="3:6" ht="14.1" customHeight="1" x14ac:dyDescent="0.2">
      <c r="C751" s="37"/>
      <c r="D751" s="38"/>
      <c r="E751" s="39"/>
      <c r="F751" s="40"/>
    </row>
    <row r="752" spans="3:6" ht="14.1" customHeight="1" x14ac:dyDescent="0.2">
      <c r="C752" s="37"/>
      <c r="D752" s="38"/>
      <c r="E752" s="39"/>
      <c r="F752" s="40"/>
    </row>
    <row r="753" spans="3:6" ht="14.1" customHeight="1" x14ac:dyDescent="0.2">
      <c r="C753" s="37"/>
      <c r="D753" s="38"/>
      <c r="E753" s="39"/>
      <c r="F753" s="40"/>
    </row>
    <row r="754" spans="3:6" ht="14.1" customHeight="1" x14ac:dyDescent="0.2">
      <c r="C754" s="37"/>
      <c r="D754" s="38"/>
      <c r="E754" s="39"/>
      <c r="F754" s="40"/>
    </row>
    <row r="755" spans="3:6" ht="14.1" customHeight="1" x14ac:dyDescent="0.2">
      <c r="C755" s="37"/>
      <c r="D755" s="38"/>
      <c r="E755" s="39"/>
      <c r="F755" s="40"/>
    </row>
    <row r="756" spans="3:6" ht="14.1" customHeight="1" x14ac:dyDescent="0.2">
      <c r="C756" s="37"/>
      <c r="D756" s="38"/>
      <c r="E756" s="39"/>
      <c r="F756" s="40"/>
    </row>
    <row r="757" spans="3:6" ht="14.1" customHeight="1" x14ac:dyDescent="0.2">
      <c r="C757" s="37"/>
      <c r="D757" s="38"/>
      <c r="E757" s="39"/>
      <c r="F757" s="40"/>
    </row>
    <row r="758" spans="3:6" ht="14.1" customHeight="1" x14ac:dyDescent="0.2">
      <c r="C758" s="37"/>
      <c r="D758" s="38"/>
      <c r="E758" s="39"/>
      <c r="F758" s="40"/>
    </row>
    <row r="759" spans="3:6" ht="14.1" customHeight="1" x14ac:dyDescent="0.2">
      <c r="C759" s="37"/>
      <c r="D759" s="38"/>
      <c r="E759" s="39"/>
      <c r="F759" s="40"/>
    </row>
    <row r="760" spans="3:6" ht="14.1" customHeight="1" x14ac:dyDescent="0.2">
      <c r="C760" s="37"/>
      <c r="D760" s="38"/>
      <c r="E760" s="39"/>
      <c r="F760" s="40"/>
    </row>
    <row r="761" spans="3:6" ht="14.1" customHeight="1" x14ac:dyDescent="0.2">
      <c r="C761" s="37"/>
      <c r="D761" s="38"/>
      <c r="E761" s="39"/>
      <c r="F761" s="40"/>
    </row>
    <row r="762" spans="3:6" ht="14.1" customHeight="1" x14ac:dyDescent="0.2">
      <c r="C762" s="37"/>
      <c r="D762" s="38"/>
      <c r="E762" s="39"/>
      <c r="F762" s="40"/>
    </row>
    <row r="763" spans="3:6" ht="14.1" customHeight="1" x14ac:dyDescent="0.2">
      <c r="C763" s="37"/>
      <c r="D763" s="38"/>
      <c r="E763" s="39"/>
      <c r="F763" s="40"/>
    </row>
    <row r="764" spans="3:6" ht="14.1" customHeight="1" x14ac:dyDescent="0.2">
      <c r="C764" s="37"/>
      <c r="D764" s="38"/>
      <c r="E764" s="39"/>
      <c r="F764" s="40"/>
    </row>
    <row r="765" spans="3:6" ht="14.1" customHeight="1" x14ac:dyDescent="0.2">
      <c r="C765" s="37"/>
      <c r="D765" s="38"/>
      <c r="E765" s="39"/>
      <c r="F765" s="40"/>
    </row>
    <row r="766" spans="3:6" ht="14.1" customHeight="1" x14ac:dyDescent="0.2">
      <c r="C766" s="37"/>
      <c r="D766" s="38"/>
      <c r="E766" s="39"/>
      <c r="F766" s="40"/>
    </row>
    <row r="767" spans="3:6" ht="14.1" customHeight="1" x14ac:dyDescent="0.2">
      <c r="C767" s="37"/>
      <c r="D767" s="38"/>
      <c r="E767" s="39"/>
      <c r="F767" s="40"/>
    </row>
    <row r="768" spans="3:6" ht="14.1" customHeight="1" x14ac:dyDescent="0.2">
      <c r="C768" s="37"/>
      <c r="D768" s="38"/>
      <c r="E768" s="39"/>
      <c r="F768" s="40"/>
    </row>
    <row r="769" spans="3:6" ht="14.1" customHeight="1" x14ac:dyDescent="0.2">
      <c r="C769" s="37"/>
      <c r="D769" s="38"/>
      <c r="E769" s="39"/>
      <c r="F769" s="40"/>
    </row>
    <row r="770" spans="3:6" ht="14.1" customHeight="1" x14ac:dyDescent="0.2">
      <c r="C770" s="37"/>
      <c r="D770" s="38"/>
      <c r="E770" s="39"/>
      <c r="F770" s="40"/>
    </row>
    <row r="771" spans="3:6" ht="14.1" customHeight="1" x14ac:dyDescent="0.2">
      <c r="C771" s="37"/>
      <c r="D771" s="38"/>
      <c r="E771" s="39"/>
      <c r="F771" s="40"/>
    </row>
    <row r="772" spans="3:6" ht="14.1" customHeight="1" x14ac:dyDescent="0.2">
      <c r="C772" s="37"/>
      <c r="D772" s="38"/>
      <c r="E772" s="39"/>
      <c r="F772" s="40"/>
    </row>
    <row r="773" spans="3:6" ht="14.1" customHeight="1" x14ac:dyDescent="0.2">
      <c r="C773" s="37"/>
      <c r="D773" s="38"/>
      <c r="E773" s="39"/>
      <c r="F773" s="40"/>
    </row>
    <row r="774" spans="3:6" ht="14.1" customHeight="1" x14ac:dyDescent="0.2">
      <c r="C774" s="37"/>
      <c r="D774" s="38"/>
      <c r="E774" s="39"/>
      <c r="F774" s="40"/>
    </row>
    <row r="775" spans="3:6" ht="14.1" customHeight="1" x14ac:dyDescent="0.2">
      <c r="C775" s="37"/>
      <c r="D775" s="38"/>
      <c r="E775" s="39"/>
      <c r="F775" s="40"/>
    </row>
    <row r="776" spans="3:6" ht="14.1" customHeight="1" x14ac:dyDescent="0.2">
      <c r="C776" s="37"/>
      <c r="D776" s="38"/>
      <c r="E776" s="39"/>
      <c r="F776" s="40"/>
    </row>
    <row r="777" spans="3:6" ht="14.1" customHeight="1" x14ac:dyDescent="0.2">
      <c r="C777" s="37"/>
      <c r="D777" s="38"/>
      <c r="E777" s="39"/>
      <c r="F777" s="40"/>
    </row>
    <row r="778" spans="3:6" ht="14.1" customHeight="1" x14ac:dyDescent="0.2">
      <c r="C778" s="37"/>
      <c r="D778" s="38"/>
      <c r="E778" s="39"/>
      <c r="F778" s="40"/>
    </row>
    <row r="779" spans="3:6" ht="14.1" customHeight="1" x14ac:dyDescent="0.2">
      <c r="C779" s="37"/>
      <c r="D779" s="38"/>
      <c r="E779" s="39"/>
      <c r="F779" s="40"/>
    </row>
    <row r="780" spans="3:6" ht="14.1" customHeight="1" x14ac:dyDescent="0.2">
      <c r="C780" s="37"/>
      <c r="D780" s="38"/>
      <c r="E780" s="39"/>
      <c r="F780" s="40"/>
    </row>
    <row r="781" spans="3:6" ht="14.1" customHeight="1" x14ac:dyDescent="0.2">
      <c r="C781" s="37"/>
      <c r="D781" s="38"/>
      <c r="E781" s="39"/>
      <c r="F781" s="40"/>
    </row>
    <row r="782" spans="3:6" ht="14.1" customHeight="1" x14ac:dyDescent="0.2">
      <c r="C782" s="37"/>
      <c r="D782" s="38"/>
      <c r="E782" s="39"/>
      <c r="F782" s="40"/>
    </row>
    <row r="783" spans="3:6" ht="14.1" customHeight="1" x14ac:dyDescent="0.2">
      <c r="C783" s="37"/>
      <c r="D783" s="38"/>
      <c r="E783" s="39"/>
      <c r="F783" s="40"/>
    </row>
    <row r="784" spans="3:6" ht="14.1" customHeight="1" x14ac:dyDescent="0.2">
      <c r="C784" s="37"/>
      <c r="D784" s="38"/>
      <c r="E784" s="39"/>
      <c r="F784" s="40"/>
    </row>
    <row r="785" spans="3:6" ht="14.1" customHeight="1" x14ac:dyDescent="0.2">
      <c r="C785" s="37"/>
      <c r="D785" s="38"/>
      <c r="E785" s="39"/>
      <c r="F785" s="40"/>
    </row>
    <row r="786" spans="3:6" ht="14.1" customHeight="1" x14ac:dyDescent="0.2">
      <c r="C786" s="37"/>
      <c r="D786" s="38"/>
      <c r="E786" s="39"/>
      <c r="F786" s="40"/>
    </row>
    <row r="787" spans="3:6" ht="14.1" customHeight="1" x14ac:dyDescent="0.2">
      <c r="C787" s="37"/>
      <c r="D787" s="38"/>
      <c r="E787" s="39"/>
      <c r="F787" s="40"/>
    </row>
    <row r="788" spans="3:6" ht="14.1" customHeight="1" x14ac:dyDescent="0.2">
      <c r="C788" s="37"/>
      <c r="D788" s="38"/>
      <c r="E788" s="39"/>
      <c r="F788" s="40"/>
    </row>
    <row r="789" spans="3:6" ht="14.1" customHeight="1" x14ac:dyDescent="0.2">
      <c r="C789" s="37"/>
      <c r="D789" s="38"/>
      <c r="E789" s="39"/>
      <c r="F789" s="40"/>
    </row>
    <row r="790" spans="3:6" ht="14.1" customHeight="1" x14ac:dyDescent="0.2">
      <c r="C790" s="37"/>
      <c r="D790" s="38"/>
      <c r="E790" s="39"/>
      <c r="F790" s="40"/>
    </row>
    <row r="791" spans="3:6" ht="14.1" customHeight="1" x14ac:dyDescent="0.2">
      <c r="C791" s="37"/>
      <c r="D791" s="38"/>
      <c r="E791" s="39"/>
      <c r="F791" s="40"/>
    </row>
    <row r="792" spans="3:6" ht="14.1" customHeight="1" x14ac:dyDescent="0.2">
      <c r="C792" s="37"/>
      <c r="D792" s="38"/>
      <c r="E792" s="39"/>
      <c r="F792" s="40"/>
    </row>
    <row r="793" spans="3:6" ht="14.1" customHeight="1" x14ac:dyDescent="0.2">
      <c r="C793" s="37"/>
      <c r="D793" s="38"/>
      <c r="E793" s="39"/>
      <c r="F793" s="40"/>
    </row>
    <row r="794" spans="3:6" ht="14.1" customHeight="1" x14ac:dyDescent="0.2">
      <c r="C794" s="37"/>
      <c r="D794" s="38"/>
      <c r="E794" s="39"/>
      <c r="F794" s="40"/>
    </row>
    <row r="795" spans="3:6" ht="14.1" customHeight="1" x14ac:dyDescent="0.2">
      <c r="C795" s="37"/>
      <c r="D795" s="38"/>
      <c r="E795" s="39"/>
      <c r="F795" s="40"/>
    </row>
    <row r="796" spans="3:6" ht="14.1" customHeight="1" x14ac:dyDescent="0.2">
      <c r="C796" s="37"/>
      <c r="D796" s="38"/>
      <c r="E796" s="39"/>
      <c r="F796" s="40"/>
    </row>
    <row r="797" spans="3:6" ht="14.1" customHeight="1" x14ac:dyDescent="0.2">
      <c r="C797" s="37"/>
      <c r="D797" s="38"/>
      <c r="E797" s="39"/>
      <c r="F797" s="40"/>
    </row>
    <row r="798" spans="3:6" ht="14.1" customHeight="1" x14ac:dyDescent="0.2">
      <c r="C798" s="37"/>
      <c r="D798" s="38"/>
      <c r="E798" s="39"/>
      <c r="F798" s="40"/>
    </row>
    <row r="799" spans="3:6" ht="14.1" customHeight="1" x14ac:dyDescent="0.2">
      <c r="C799" s="37"/>
      <c r="D799" s="38"/>
      <c r="E799" s="39"/>
      <c r="F799" s="40"/>
    </row>
    <row r="800" spans="3:6" ht="14.1" customHeight="1" x14ac:dyDescent="0.2">
      <c r="C800" s="37"/>
      <c r="D800" s="38"/>
      <c r="E800" s="39"/>
      <c r="F800" s="40"/>
    </row>
    <row r="801" spans="3:6" ht="14.1" customHeight="1" x14ac:dyDescent="0.2">
      <c r="C801" s="37"/>
      <c r="D801" s="38"/>
      <c r="E801" s="39"/>
      <c r="F801" s="40"/>
    </row>
    <row r="802" spans="3:6" ht="14.1" customHeight="1" x14ac:dyDescent="0.2">
      <c r="C802" s="37"/>
      <c r="D802" s="38"/>
      <c r="E802" s="39"/>
      <c r="F802" s="40"/>
    </row>
    <row r="803" spans="3:6" ht="14.1" customHeight="1" x14ac:dyDescent="0.2">
      <c r="C803" s="37"/>
      <c r="D803" s="38"/>
      <c r="E803" s="39"/>
      <c r="F803" s="40"/>
    </row>
    <row r="804" spans="3:6" ht="14.1" customHeight="1" x14ac:dyDescent="0.2">
      <c r="C804" s="37"/>
      <c r="D804" s="38"/>
      <c r="E804" s="39"/>
      <c r="F804" s="40"/>
    </row>
    <row r="805" spans="3:6" ht="14.1" customHeight="1" x14ac:dyDescent="0.2">
      <c r="C805" s="37"/>
      <c r="D805" s="38"/>
      <c r="E805" s="39"/>
      <c r="F805" s="40"/>
    </row>
    <row r="806" spans="3:6" ht="14.1" customHeight="1" x14ac:dyDescent="0.2">
      <c r="C806" s="37"/>
      <c r="D806" s="38"/>
      <c r="E806" s="39"/>
      <c r="F806" s="40"/>
    </row>
    <row r="807" spans="3:6" ht="14.1" customHeight="1" x14ac:dyDescent="0.2">
      <c r="C807" s="37"/>
      <c r="D807" s="38"/>
      <c r="E807" s="39"/>
      <c r="F807" s="40"/>
    </row>
    <row r="808" spans="3:6" ht="14.1" customHeight="1" x14ac:dyDescent="0.2">
      <c r="C808" s="37"/>
      <c r="D808" s="38"/>
      <c r="E808" s="39"/>
      <c r="F808" s="40"/>
    </row>
    <row r="809" spans="3:6" ht="14.1" customHeight="1" x14ac:dyDescent="0.2">
      <c r="C809" s="37"/>
      <c r="D809" s="38"/>
      <c r="E809" s="39"/>
      <c r="F809" s="40"/>
    </row>
    <row r="810" spans="3:6" ht="14.1" customHeight="1" x14ac:dyDescent="0.2">
      <c r="C810" s="37"/>
      <c r="D810" s="38"/>
      <c r="E810" s="39"/>
      <c r="F810" s="40"/>
    </row>
    <row r="811" spans="3:6" ht="14.1" customHeight="1" x14ac:dyDescent="0.2">
      <c r="C811" s="37"/>
      <c r="D811" s="38"/>
      <c r="E811" s="39"/>
      <c r="F811" s="40"/>
    </row>
    <row r="812" spans="3:6" ht="14.1" customHeight="1" x14ac:dyDescent="0.2">
      <c r="C812" s="37"/>
      <c r="D812" s="38"/>
      <c r="E812" s="39"/>
      <c r="F812" s="40"/>
    </row>
    <row r="813" spans="3:6" ht="14.1" customHeight="1" x14ac:dyDescent="0.2">
      <c r="C813" s="37"/>
      <c r="D813" s="38"/>
      <c r="E813" s="39"/>
      <c r="F813" s="40"/>
    </row>
    <row r="814" spans="3:6" ht="14.1" customHeight="1" x14ac:dyDescent="0.2">
      <c r="C814" s="37"/>
      <c r="D814" s="38"/>
      <c r="E814" s="39"/>
      <c r="F814" s="40"/>
    </row>
    <row r="815" spans="3:6" ht="14.1" customHeight="1" x14ac:dyDescent="0.2">
      <c r="C815" s="37"/>
      <c r="D815" s="38"/>
      <c r="E815" s="39"/>
      <c r="F815" s="40"/>
    </row>
    <row r="816" spans="3:6" ht="14.1" customHeight="1" x14ac:dyDescent="0.2">
      <c r="C816" s="37"/>
      <c r="D816" s="38"/>
      <c r="E816" s="39"/>
      <c r="F816" s="40"/>
    </row>
    <row r="817" spans="3:6" ht="14.1" customHeight="1" x14ac:dyDescent="0.2">
      <c r="C817" s="37"/>
      <c r="D817" s="38"/>
      <c r="E817" s="39"/>
      <c r="F817" s="40"/>
    </row>
    <row r="818" spans="3:6" ht="14.1" customHeight="1" x14ac:dyDescent="0.2">
      <c r="C818" s="37"/>
      <c r="D818" s="38"/>
      <c r="E818" s="39"/>
      <c r="F818" s="40"/>
    </row>
    <row r="819" spans="3:6" ht="14.1" customHeight="1" x14ac:dyDescent="0.2">
      <c r="C819" s="37"/>
      <c r="D819" s="38"/>
      <c r="E819" s="39"/>
      <c r="F819" s="40"/>
    </row>
    <row r="820" spans="3:6" ht="14.1" customHeight="1" x14ac:dyDescent="0.2">
      <c r="C820" s="37"/>
      <c r="D820" s="38"/>
      <c r="E820" s="39"/>
      <c r="F820" s="40"/>
    </row>
    <row r="821" spans="3:6" ht="14.1" customHeight="1" x14ac:dyDescent="0.2">
      <c r="C821" s="37"/>
      <c r="D821" s="38"/>
      <c r="E821" s="39"/>
      <c r="F821" s="40"/>
    </row>
    <row r="822" spans="3:6" ht="14.1" customHeight="1" x14ac:dyDescent="0.2">
      <c r="C822" s="37"/>
      <c r="D822" s="38"/>
      <c r="E822" s="39"/>
      <c r="F822" s="40"/>
    </row>
    <row r="823" spans="3:6" ht="14.1" customHeight="1" x14ac:dyDescent="0.2">
      <c r="C823" s="37"/>
      <c r="D823" s="38"/>
      <c r="E823" s="39"/>
      <c r="F823" s="40"/>
    </row>
    <row r="824" spans="3:6" ht="14.1" customHeight="1" x14ac:dyDescent="0.2">
      <c r="C824" s="37"/>
      <c r="D824" s="38"/>
      <c r="E824" s="39"/>
      <c r="F824" s="40"/>
    </row>
    <row r="825" spans="3:6" ht="14.1" customHeight="1" x14ac:dyDescent="0.2">
      <c r="C825" s="37"/>
      <c r="D825" s="38"/>
      <c r="E825" s="39"/>
      <c r="F825" s="40"/>
    </row>
    <row r="826" spans="3:6" ht="14.1" customHeight="1" x14ac:dyDescent="0.2">
      <c r="C826" s="37"/>
      <c r="D826" s="38"/>
      <c r="E826" s="39"/>
      <c r="F826" s="40"/>
    </row>
    <row r="827" spans="3:6" ht="14.1" customHeight="1" x14ac:dyDescent="0.2">
      <c r="C827" s="37"/>
      <c r="D827" s="38"/>
      <c r="E827" s="39"/>
      <c r="F827" s="40"/>
    </row>
    <row r="828" spans="3:6" ht="14.1" customHeight="1" x14ac:dyDescent="0.2">
      <c r="C828" s="37"/>
      <c r="D828" s="38"/>
      <c r="E828" s="39"/>
      <c r="F828" s="40"/>
    </row>
    <row r="829" spans="3:6" ht="14.1" customHeight="1" x14ac:dyDescent="0.2">
      <c r="C829" s="37"/>
      <c r="D829" s="38"/>
      <c r="E829" s="39"/>
      <c r="F829" s="40"/>
    </row>
    <row r="830" spans="3:6" ht="14.1" customHeight="1" x14ac:dyDescent="0.2">
      <c r="C830" s="37"/>
      <c r="D830" s="38"/>
      <c r="E830" s="39"/>
      <c r="F830" s="40"/>
    </row>
    <row r="831" spans="3:6" ht="14.1" customHeight="1" x14ac:dyDescent="0.2">
      <c r="C831" s="37"/>
      <c r="D831" s="38"/>
      <c r="E831" s="39"/>
      <c r="F831" s="40"/>
    </row>
    <row r="832" spans="3:6" ht="14.1" customHeight="1" x14ac:dyDescent="0.2">
      <c r="C832" s="37"/>
      <c r="D832" s="38"/>
      <c r="E832" s="39"/>
      <c r="F832" s="40"/>
    </row>
    <row r="833" spans="3:6" ht="14.1" customHeight="1" x14ac:dyDescent="0.2">
      <c r="C833" s="37"/>
      <c r="D833" s="38"/>
      <c r="E833" s="39"/>
      <c r="F833" s="40"/>
    </row>
    <row r="834" spans="3:6" ht="14.1" customHeight="1" x14ac:dyDescent="0.2">
      <c r="C834" s="37"/>
      <c r="D834" s="38"/>
      <c r="E834" s="39"/>
      <c r="F834" s="40"/>
    </row>
    <row r="835" spans="3:6" ht="14.1" customHeight="1" x14ac:dyDescent="0.2">
      <c r="C835" s="37"/>
      <c r="D835" s="38"/>
      <c r="E835" s="39"/>
      <c r="F835" s="40"/>
    </row>
    <row r="836" spans="3:6" ht="14.1" customHeight="1" x14ac:dyDescent="0.2">
      <c r="C836" s="37"/>
      <c r="D836" s="38"/>
      <c r="E836" s="39"/>
      <c r="F836" s="40"/>
    </row>
    <row r="837" spans="3:6" ht="14.1" customHeight="1" x14ac:dyDescent="0.2">
      <c r="C837" s="37"/>
      <c r="D837" s="38"/>
      <c r="E837" s="39"/>
      <c r="F837" s="40"/>
    </row>
    <row r="838" spans="3:6" ht="14.1" customHeight="1" x14ac:dyDescent="0.2">
      <c r="C838" s="37"/>
      <c r="D838" s="38"/>
      <c r="E838" s="39"/>
      <c r="F838" s="40"/>
    </row>
    <row r="839" spans="3:6" ht="14.1" customHeight="1" x14ac:dyDescent="0.2">
      <c r="C839" s="37"/>
      <c r="D839" s="38"/>
      <c r="E839" s="39"/>
      <c r="F839" s="40"/>
    </row>
    <row r="840" spans="3:6" ht="14.1" customHeight="1" x14ac:dyDescent="0.2">
      <c r="C840" s="37"/>
      <c r="D840" s="38"/>
      <c r="E840" s="39"/>
      <c r="F840" s="40"/>
    </row>
    <row r="841" spans="3:6" ht="14.1" customHeight="1" x14ac:dyDescent="0.2">
      <c r="C841" s="37"/>
      <c r="D841" s="38"/>
      <c r="E841" s="39"/>
      <c r="F841" s="40"/>
    </row>
    <row r="842" spans="3:6" ht="14.1" customHeight="1" x14ac:dyDescent="0.2">
      <c r="C842" s="37"/>
      <c r="D842" s="38"/>
      <c r="E842" s="39"/>
      <c r="F842" s="40"/>
    </row>
    <row r="843" spans="3:6" ht="14.1" customHeight="1" x14ac:dyDescent="0.2">
      <c r="C843" s="37"/>
      <c r="D843" s="38"/>
      <c r="E843" s="39"/>
      <c r="F843" s="40"/>
    </row>
    <row r="844" spans="3:6" ht="14.1" customHeight="1" x14ac:dyDescent="0.2">
      <c r="C844" s="37"/>
      <c r="D844" s="38"/>
      <c r="E844" s="39"/>
      <c r="F844" s="40"/>
    </row>
    <row r="845" spans="3:6" ht="14.1" customHeight="1" x14ac:dyDescent="0.2">
      <c r="C845" s="37"/>
      <c r="D845" s="38"/>
      <c r="E845" s="39"/>
      <c r="F845" s="40"/>
    </row>
    <row r="846" spans="3:6" ht="14.1" customHeight="1" x14ac:dyDescent="0.2">
      <c r="C846" s="37"/>
      <c r="D846" s="38"/>
      <c r="E846" s="39"/>
      <c r="F846" s="40"/>
    </row>
    <row r="847" spans="3:6" ht="14.1" customHeight="1" x14ac:dyDescent="0.2">
      <c r="C847" s="37"/>
      <c r="D847" s="38"/>
      <c r="E847" s="39"/>
      <c r="F847" s="40"/>
    </row>
    <row r="848" spans="3:6" ht="14.1" customHeight="1" x14ac:dyDescent="0.2">
      <c r="C848" s="37"/>
      <c r="D848" s="38"/>
      <c r="E848" s="39"/>
      <c r="F848" s="40"/>
    </row>
    <row r="849" spans="3:6" ht="14.1" customHeight="1" x14ac:dyDescent="0.2">
      <c r="C849" s="37"/>
      <c r="D849" s="38"/>
      <c r="E849" s="39"/>
      <c r="F849" s="40"/>
    </row>
    <row r="850" spans="3:6" ht="14.1" customHeight="1" x14ac:dyDescent="0.2">
      <c r="C850" s="37"/>
      <c r="D850" s="38"/>
      <c r="E850" s="39"/>
      <c r="F850" s="40"/>
    </row>
    <row r="851" spans="3:6" ht="14.1" customHeight="1" x14ac:dyDescent="0.2">
      <c r="C851" s="37"/>
      <c r="D851" s="38"/>
      <c r="E851" s="39"/>
      <c r="F851" s="40"/>
    </row>
    <row r="852" spans="3:6" ht="14.1" customHeight="1" x14ac:dyDescent="0.2">
      <c r="C852" s="37"/>
      <c r="D852" s="38"/>
      <c r="E852" s="39"/>
      <c r="F852" s="40"/>
    </row>
    <row r="853" spans="3:6" ht="14.1" customHeight="1" x14ac:dyDescent="0.2">
      <c r="C853" s="37"/>
      <c r="D853" s="38"/>
      <c r="E853" s="39"/>
      <c r="F853" s="40"/>
    </row>
    <row r="854" spans="3:6" ht="14.1" customHeight="1" x14ac:dyDescent="0.2">
      <c r="C854" s="37"/>
      <c r="D854" s="38"/>
      <c r="E854" s="39"/>
      <c r="F854" s="40"/>
    </row>
    <row r="855" spans="3:6" ht="14.1" customHeight="1" x14ac:dyDescent="0.2">
      <c r="C855" s="37"/>
      <c r="D855" s="38"/>
      <c r="E855" s="39"/>
      <c r="F855" s="40"/>
    </row>
    <row r="856" spans="3:6" ht="14.1" customHeight="1" x14ac:dyDescent="0.2">
      <c r="C856" s="37"/>
      <c r="D856" s="38"/>
      <c r="E856" s="39"/>
      <c r="F856" s="40"/>
    </row>
    <row r="857" spans="3:6" ht="14.1" customHeight="1" x14ac:dyDescent="0.2">
      <c r="C857" s="37"/>
      <c r="D857" s="38"/>
      <c r="E857" s="39"/>
      <c r="F857" s="40"/>
    </row>
    <row r="858" spans="3:6" ht="14.1" customHeight="1" x14ac:dyDescent="0.2">
      <c r="C858" s="37"/>
      <c r="D858" s="38"/>
      <c r="E858" s="39"/>
      <c r="F858" s="40"/>
    </row>
    <row r="859" spans="3:6" ht="14.1" customHeight="1" x14ac:dyDescent="0.2">
      <c r="C859" s="37"/>
      <c r="D859" s="38"/>
      <c r="E859" s="39"/>
      <c r="F859" s="40"/>
    </row>
    <row r="860" spans="3:6" ht="14.1" customHeight="1" x14ac:dyDescent="0.2">
      <c r="C860" s="37"/>
      <c r="D860" s="38"/>
      <c r="E860" s="39"/>
      <c r="F860" s="40"/>
    </row>
    <row r="861" spans="3:6" ht="14.1" customHeight="1" x14ac:dyDescent="0.2">
      <c r="C861" s="37"/>
      <c r="D861" s="38"/>
      <c r="E861" s="39"/>
      <c r="F861" s="40"/>
    </row>
    <row r="862" spans="3:6" ht="14.1" customHeight="1" x14ac:dyDescent="0.2">
      <c r="C862" s="37"/>
      <c r="D862" s="38"/>
      <c r="E862" s="39"/>
      <c r="F862" s="40"/>
    </row>
    <row r="863" spans="3:6" ht="14.1" customHeight="1" x14ac:dyDescent="0.2">
      <c r="C863" s="37"/>
      <c r="D863" s="38"/>
      <c r="E863" s="39"/>
      <c r="F863" s="40"/>
    </row>
    <row r="864" spans="3:6" ht="14.1" customHeight="1" x14ac:dyDescent="0.2">
      <c r="C864" s="37"/>
      <c r="D864" s="38"/>
      <c r="E864" s="39"/>
      <c r="F864" s="40"/>
    </row>
    <row r="865" spans="3:6" ht="14.1" customHeight="1" x14ac:dyDescent="0.2">
      <c r="C865" s="37"/>
      <c r="D865" s="38"/>
      <c r="E865" s="39"/>
      <c r="F865" s="40"/>
    </row>
    <row r="866" spans="3:6" ht="14.1" customHeight="1" x14ac:dyDescent="0.2">
      <c r="C866" s="37"/>
      <c r="D866" s="38"/>
      <c r="E866" s="39"/>
      <c r="F866" s="40"/>
    </row>
    <row r="867" spans="3:6" ht="14.1" customHeight="1" x14ac:dyDescent="0.2">
      <c r="C867" s="37"/>
      <c r="D867" s="38"/>
      <c r="E867" s="39"/>
      <c r="F867" s="40"/>
    </row>
    <row r="868" spans="3:6" ht="14.1" customHeight="1" x14ac:dyDescent="0.2">
      <c r="C868" s="37"/>
      <c r="D868" s="38"/>
      <c r="E868" s="39"/>
      <c r="F868" s="40"/>
    </row>
    <row r="869" spans="3:6" ht="14.1" customHeight="1" x14ac:dyDescent="0.2">
      <c r="C869" s="37"/>
      <c r="D869" s="38"/>
      <c r="E869" s="39"/>
      <c r="F869" s="40"/>
    </row>
    <row r="870" spans="3:6" ht="14.1" customHeight="1" x14ac:dyDescent="0.2">
      <c r="C870" s="37"/>
      <c r="D870" s="38"/>
      <c r="E870" s="39"/>
      <c r="F870" s="40"/>
    </row>
    <row r="871" spans="3:6" ht="14.1" customHeight="1" x14ac:dyDescent="0.2">
      <c r="C871" s="37"/>
      <c r="D871" s="38"/>
      <c r="E871" s="39"/>
      <c r="F871" s="40"/>
    </row>
    <row r="872" spans="3:6" ht="14.1" customHeight="1" x14ac:dyDescent="0.2">
      <c r="C872" s="37"/>
      <c r="D872" s="38"/>
      <c r="E872" s="39"/>
      <c r="F872" s="40"/>
    </row>
    <row r="873" spans="3:6" ht="14.1" customHeight="1" x14ac:dyDescent="0.2">
      <c r="C873" s="37"/>
      <c r="D873" s="38"/>
      <c r="E873" s="39"/>
      <c r="F873" s="40"/>
    </row>
    <row r="874" spans="3:6" ht="14.1" customHeight="1" x14ac:dyDescent="0.2">
      <c r="C874" s="37"/>
      <c r="D874" s="38"/>
      <c r="E874" s="39"/>
      <c r="F874" s="40"/>
    </row>
    <row r="875" spans="3:6" ht="14.1" customHeight="1" x14ac:dyDescent="0.2">
      <c r="C875" s="37"/>
      <c r="D875" s="38"/>
      <c r="E875" s="39"/>
      <c r="F875" s="40"/>
    </row>
    <row r="876" spans="3:6" ht="14.1" customHeight="1" x14ac:dyDescent="0.2">
      <c r="C876" s="37"/>
      <c r="D876" s="38"/>
      <c r="E876" s="39"/>
      <c r="F876" s="40"/>
    </row>
    <row r="877" spans="3:6" ht="14.1" customHeight="1" x14ac:dyDescent="0.2">
      <c r="C877" s="37"/>
      <c r="D877" s="38"/>
      <c r="E877" s="39"/>
      <c r="F877" s="40"/>
    </row>
    <row r="878" spans="3:6" ht="14.1" customHeight="1" x14ac:dyDescent="0.2">
      <c r="C878" s="37"/>
      <c r="D878" s="38"/>
      <c r="E878" s="39"/>
      <c r="F878" s="40"/>
    </row>
    <row r="879" spans="3:6" ht="14.1" customHeight="1" x14ac:dyDescent="0.2">
      <c r="C879" s="37"/>
      <c r="D879" s="38"/>
      <c r="E879" s="39"/>
      <c r="F879" s="40"/>
    </row>
    <row r="880" spans="3:6" ht="14.1" customHeight="1" x14ac:dyDescent="0.2">
      <c r="C880" s="37"/>
      <c r="D880" s="38"/>
      <c r="E880" s="39"/>
      <c r="F880" s="40"/>
    </row>
    <row r="881" spans="3:6" ht="14.1" customHeight="1" x14ac:dyDescent="0.2">
      <c r="C881" s="37"/>
      <c r="D881" s="38"/>
      <c r="E881" s="39"/>
      <c r="F881" s="40"/>
    </row>
    <row r="882" spans="3:6" ht="14.1" customHeight="1" x14ac:dyDescent="0.2">
      <c r="C882" s="37"/>
      <c r="D882" s="38"/>
      <c r="E882" s="39"/>
      <c r="F882" s="40"/>
    </row>
    <row r="883" spans="3:6" ht="14.1" customHeight="1" x14ac:dyDescent="0.2">
      <c r="C883" s="37"/>
      <c r="D883" s="38"/>
      <c r="E883" s="39"/>
      <c r="F883" s="40"/>
    </row>
    <row r="884" spans="3:6" ht="14.1" customHeight="1" x14ac:dyDescent="0.2">
      <c r="C884" s="37"/>
      <c r="D884" s="38"/>
      <c r="E884" s="39"/>
      <c r="F884" s="40"/>
    </row>
    <row r="885" spans="3:6" ht="14.1" customHeight="1" x14ac:dyDescent="0.2">
      <c r="C885" s="37"/>
      <c r="D885" s="38"/>
      <c r="E885" s="39"/>
      <c r="F885" s="40"/>
    </row>
    <row r="886" spans="3:6" ht="14.1" customHeight="1" x14ac:dyDescent="0.2">
      <c r="C886" s="37"/>
      <c r="D886" s="38"/>
      <c r="E886" s="39"/>
      <c r="F886" s="40"/>
    </row>
    <row r="887" spans="3:6" ht="14.1" customHeight="1" x14ac:dyDescent="0.2">
      <c r="C887" s="37"/>
      <c r="D887" s="38"/>
      <c r="E887" s="39"/>
      <c r="F887" s="40"/>
    </row>
    <row r="888" spans="3:6" ht="14.1" customHeight="1" x14ac:dyDescent="0.2">
      <c r="C888" s="37"/>
      <c r="D888" s="38"/>
      <c r="E888" s="39"/>
      <c r="F888" s="40"/>
    </row>
    <row r="889" spans="3:6" ht="14.1" customHeight="1" x14ac:dyDescent="0.2">
      <c r="C889" s="37"/>
      <c r="D889" s="38"/>
      <c r="E889" s="39"/>
      <c r="F889" s="40"/>
    </row>
    <row r="890" spans="3:6" ht="14.1" customHeight="1" x14ac:dyDescent="0.2">
      <c r="C890" s="37"/>
      <c r="D890" s="38"/>
      <c r="E890" s="39"/>
      <c r="F890" s="40"/>
    </row>
    <row r="891" spans="3:6" ht="14.1" customHeight="1" x14ac:dyDescent="0.2">
      <c r="C891" s="37"/>
      <c r="D891" s="38"/>
      <c r="E891" s="39"/>
      <c r="F891" s="40"/>
    </row>
    <row r="892" spans="3:6" ht="14.1" customHeight="1" x14ac:dyDescent="0.2">
      <c r="C892" s="37"/>
      <c r="D892" s="38"/>
      <c r="E892" s="39"/>
      <c r="F892" s="40"/>
    </row>
    <row r="893" spans="3:6" ht="14.1" customHeight="1" x14ac:dyDescent="0.2">
      <c r="C893" s="37"/>
      <c r="D893" s="38"/>
      <c r="E893" s="39"/>
      <c r="F893" s="40"/>
    </row>
    <row r="894" spans="3:6" ht="14.1" customHeight="1" x14ac:dyDescent="0.2">
      <c r="C894" s="37"/>
      <c r="D894" s="38"/>
      <c r="E894" s="39"/>
      <c r="F894" s="40"/>
    </row>
    <row r="895" spans="3:6" ht="14.1" customHeight="1" x14ac:dyDescent="0.2">
      <c r="C895" s="37"/>
      <c r="D895" s="38"/>
      <c r="E895" s="39"/>
      <c r="F895" s="40"/>
    </row>
    <row r="896" spans="3:6" ht="14.1" customHeight="1" x14ac:dyDescent="0.2">
      <c r="C896" s="37"/>
      <c r="D896" s="38"/>
      <c r="E896" s="39"/>
      <c r="F896" s="40"/>
    </row>
    <row r="897" spans="3:6" ht="14.1" customHeight="1" x14ac:dyDescent="0.2">
      <c r="C897" s="37"/>
      <c r="D897" s="38"/>
      <c r="E897" s="39"/>
      <c r="F897" s="40"/>
    </row>
    <row r="898" spans="3:6" ht="14.1" customHeight="1" x14ac:dyDescent="0.2">
      <c r="C898" s="37"/>
      <c r="D898" s="38"/>
      <c r="E898" s="39"/>
      <c r="F898" s="40"/>
    </row>
    <row r="899" spans="3:6" ht="14.1" customHeight="1" x14ac:dyDescent="0.2">
      <c r="C899" s="37"/>
      <c r="D899" s="38"/>
      <c r="E899" s="39"/>
      <c r="F899" s="40"/>
    </row>
    <row r="900" spans="3:6" ht="14.1" customHeight="1" x14ac:dyDescent="0.2">
      <c r="C900" s="37"/>
      <c r="D900" s="38"/>
      <c r="E900" s="39"/>
      <c r="F900" s="40"/>
    </row>
    <row r="901" spans="3:6" ht="14.1" customHeight="1" x14ac:dyDescent="0.2">
      <c r="C901" s="37"/>
      <c r="D901" s="38"/>
      <c r="E901" s="39"/>
      <c r="F901" s="40"/>
    </row>
    <row r="902" spans="3:6" ht="14.1" customHeight="1" x14ac:dyDescent="0.2">
      <c r="C902" s="37"/>
      <c r="D902" s="38"/>
      <c r="E902" s="39"/>
      <c r="F902" s="40"/>
    </row>
    <row r="903" spans="3:6" ht="14.1" customHeight="1" x14ac:dyDescent="0.2">
      <c r="C903" s="37"/>
      <c r="D903" s="38"/>
      <c r="E903" s="39"/>
      <c r="F903" s="40"/>
    </row>
    <row r="904" spans="3:6" ht="14.1" customHeight="1" x14ac:dyDescent="0.2">
      <c r="C904" s="37"/>
      <c r="D904" s="38"/>
      <c r="E904" s="39"/>
      <c r="F904" s="40"/>
    </row>
    <row r="905" spans="3:6" ht="14.1" customHeight="1" x14ac:dyDescent="0.2">
      <c r="C905" s="37"/>
      <c r="D905" s="38"/>
      <c r="E905" s="39"/>
      <c r="F905" s="40"/>
    </row>
    <row r="906" spans="3:6" ht="14.1" customHeight="1" x14ac:dyDescent="0.2">
      <c r="C906" s="37"/>
      <c r="D906" s="38"/>
      <c r="E906" s="39"/>
      <c r="F906" s="40"/>
    </row>
    <row r="907" spans="3:6" ht="14.1" customHeight="1" x14ac:dyDescent="0.2">
      <c r="C907" s="37"/>
      <c r="D907" s="38"/>
      <c r="E907" s="39"/>
      <c r="F907" s="40"/>
    </row>
    <row r="908" spans="3:6" ht="14.1" customHeight="1" x14ac:dyDescent="0.2">
      <c r="C908" s="37"/>
      <c r="D908" s="38"/>
      <c r="E908" s="39"/>
      <c r="F908" s="40"/>
    </row>
    <row r="909" spans="3:6" ht="14.1" customHeight="1" x14ac:dyDescent="0.2">
      <c r="C909" s="37"/>
      <c r="D909" s="38"/>
      <c r="E909" s="39"/>
      <c r="F909" s="40"/>
    </row>
    <row r="910" spans="3:6" ht="14.1" customHeight="1" x14ac:dyDescent="0.2">
      <c r="C910" s="37"/>
      <c r="D910" s="38"/>
      <c r="E910" s="39"/>
      <c r="F910" s="40"/>
    </row>
    <row r="911" spans="3:6" ht="14.1" customHeight="1" x14ac:dyDescent="0.2">
      <c r="C911" s="37"/>
      <c r="D911" s="38"/>
      <c r="E911" s="39"/>
      <c r="F911" s="40"/>
    </row>
    <row r="912" spans="3:6" ht="14.1" customHeight="1" x14ac:dyDescent="0.2">
      <c r="C912" s="37"/>
      <c r="D912" s="38"/>
      <c r="E912" s="39"/>
      <c r="F912" s="40"/>
    </row>
    <row r="913" spans="3:6" ht="14.1" customHeight="1" x14ac:dyDescent="0.2">
      <c r="C913" s="37"/>
      <c r="D913" s="38"/>
      <c r="E913" s="39"/>
      <c r="F913" s="40"/>
    </row>
    <row r="914" spans="3:6" ht="14.1" customHeight="1" x14ac:dyDescent="0.2">
      <c r="C914" s="37"/>
      <c r="D914" s="38"/>
      <c r="E914" s="39"/>
      <c r="F914" s="40"/>
    </row>
    <row r="915" spans="3:6" ht="14.1" customHeight="1" x14ac:dyDescent="0.2">
      <c r="C915" s="37"/>
      <c r="D915" s="38"/>
      <c r="E915" s="39"/>
      <c r="F915" s="40"/>
    </row>
    <row r="916" spans="3:6" ht="14.1" customHeight="1" x14ac:dyDescent="0.2">
      <c r="C916" s="37"/>
      <c r="D916" s="38"/>
      <c r="E916" s="39"/>
      <c r="F916" s="40"/>
    </row>
    <row r="917" spans="3:6" ht="14.1" customHeight="1" x14ac:dyDescent="0.2">
      <c r="C917" s="37"/>
      <c r="D917" s="38"/>
      <c r="E917" s="39"/>
      <c r="F917" s="40"/>
    </row>
    <row r="918" spans="3:6" ht="14.1" customHeight="1" x14ac:dyDescent="0.2">
      <c r="C918" s="37"/>
      <c r="D918" s="38"/>
      <c r="E918" s="39"/>
      <c r="F918" s="40"/>
    </row>
    <row r="919" spans="3:6" ht="14.1" customHeight="1" x14ac:dyDescent="0.2">
      <c r="C919" s="37"/>
      <c r="D919" s="38"/>
      <c r="E919" s="39"/>
      <c r="F919" s="40"/>
    </row>
    <row r="920" spans="3:6" ht="14.1" customHeight="1" x14ac:dyDescent="0.2">
      <c r="C920" s="37"/>
      <c r="D920" s="38"/>
      <c r="E920" s="39"/>
      <c r="F920" s="40"/>
    </row>
    <row r="921" spans="3:6" ht="14.1" customHeight="1" x14ac:dyDescent="0.2">
      <c r="C921" s="37"/>
      <c r="D921" s="38"/>
      <c r="E921" s="39"/>
      <c r="F921" s="40"/>
    </row>
    <row r="922" spans="3:6" ht="14.1" customHeight="1" x14ac:dyDescent="0.2">
      <c r="C922" s="37"/>
      <c r="D922" s="38"/>
      <c r="E922" s="39"/>
      <c r="F922" s="40"/>
    </row>
    <row r="923" spans="3:6" ht="14.1" customHeight="1" x14ac:dyDescent="0.2">
      <c r="C923" s="37"/>
      <c r="D923" s="38"/>
      <c r="E923" s="39"/>
      <c r="F923" s="40"/>
    </row>
    <row r="924" spans="3:6" ht="14.1" customHeight="1" x14ac:dyDescent="0.2">
      <c r="C924" s="37"/>
      <c r="D924" s="38"/>
      <c r="E924" s="39"/>
      <c r="F924" s="40"/>
    </row>
    <row r="925" spans="3:6" ht="14.1" customHeight="1" x14ac:dyDescent="0.2">
      <c r="C925" s="37"/>
      <c r="D925" s="38"/>
      <c r="E925" s="39"/>
      <c r="F925" s="40"/>
    </row>
    <row r="926" spans="3:6" ht="14.1" customHeight="1" x14ac:dyDescent="0.2">
      <c r="C926" s="37"/>
      <c r="D926" s="38"/>
      <c r="E926" s="39"/>
      <c r="F926" s="40"/>
    </row>
    <row r="927" spans="3:6" ht="14.1" customHeight="1" x14ac:dyDescent="0.2">
      <c r="C927" s="37"/>
      <c r="D927" s="38"/>
      <c r="E927" s="39"/>
      <c r="F927" s="40"/>
    </row>
    <row r="928" spans="3:6" ht="14.1" customHeight="1" x14ac:dyDescent="0.2">
      <c r="C928" s="37"/>
      <c r="D928" s="38"/>
      <c r="E928" s="39"/>
      <c r="F928" s="40"/>
    </row>
    <row r="929" spans="3:6" ht="14.1" customHeight="1" x14ac:dyDescent="0.2">
      <c r="C929" s="37"/>
      <c r="D929" s="38"/>
      <c r="E929" s="39"/>
      <c r="F929" s="40"/>
    </row>
    <row r="930" spans="3:6" ht="14.1" customHeight="1" x14ac:dyDescent="0.2">
      <c r="C930" s="37"/>
      <c r="D930" s="38"/>
      <c r="E930" s="39"/>
      <c r="F930" s="40"/>
    </row>
    <row r="931" spans="3:6" ht="14.1" customHeight="1" x14ac:dyDescent="0.2">
      <c r="C931" s="37"/>
      <c r="D931" s="38"/>
      <c r="E931" s="39"/>
      <c r="F931" s="40"/>
    </row>
    <row r="932" spans="3:6" ht="14.1" customHeight="1" x14ac:dyDescent="0.2">
      <c r="C932" s="37"/>
      <c r="D932" s="38"/>
      <c r="E932" s="39"/>
      <c r="F932" s="40"/>
    </row>
    <row r="933" spans="3:6" ht="14.1" customHeight="1" x14ac:dyDescent="0.2">
      <c r="C933" s="37"/>
      <c r="D933" s="38"/>
      <c r="E933" s="39"/>
      <c r="F933" s="40"/>
    </row>
    <row r="934" spans="3:6" ht="14.1" customHeight="1" x14ac:dyDescent="0.2">
      <c r="C934" s="37"/>
      <c r="D934" s="38"/>
      <c r="E934" s="39"/>
      <c r="F934" s="40"/>
    </row>
    <row r="935" spans="3:6" ht="14.1" customHeight="1" x14ac:dyDescent="0.2">
      <c r="C935" s="37"/>
      <c r="D935" s="38"/>
      <c r="E935" s="39"/>
      <c r="F935" s="40"/>
    </row>
    <row r="936" spans="3:6" ht="14.1" customHeight="1" x14ac:dyDescent="0.2">
      <c r="C936" s="37"/>
      <c r="D936" s="38"/>
      <c r="E936" s="39"/>
      <c r="F936" s="40"/>
    </row>
    <row r="937" spans="3:6" ht="14.1" customHeight="1" x14ac:dyDescent="0.2">
      <c r="C937" s="37"/>
      <c r="D937" s="38"/>
      <c r="E937" s="39"/>
      <c r="F937" s="40"/>
    </row>
    <row r="938" spans="3:6" ht="14.1" customHeight="1" x14ac:dyDescent="0.2">
      <c r="C938" s="37"/>
      <c r="D938" s="38"/>
      <c r="E938" s="39"/>
      <c r="F938" s="40"/>
    </row>
    <row r="939" spans="3:6" ht="14.1" customHeight="1" x14ac:dyDescent="0.2">
      <c r="C939" s="37"/>
      <c r="D939" s="38"/>
      <c r="E939" s="39"/>
      <c r="F939" s="40"/>
    </row>
    <row r="940" spans="3:6" ht="14.1" customHeight="1" x14ac:dyDescent="0.2">
      <c r="C940" s="37"/>
      <c r="D940" s="38"/>
      <c r="E940" s="39"/>
      <c r="F940" s="40"/>
    </row>
    <row r="941" spans="3:6" ht="14.1" customHeight="1" x14ac:dyDescent="0.2">
      <c r="C941" s="37"/>
      <c r="D941" s="38"/>
      <c r="E941" s="39"/>
      <c r="F941" s="40"/>
    </row>
    <row r="942" spans="3:6" ht="14.1" customHeight="1" x14ac:dyDescent="0.2">
      <c r="C942" s="37"/>
      <c r="D942" s="38"/>
      <c r="E942" s="39"/>
      <c r="F942" s="40"/>
    </row>
    <row r="943" spans="3:6" ht="14.1" customHeight="1" x14ac:dyDescent="0.2">
      <c r="C943" s="37"/>
      <c r="D943" s="38"/>
      <c r="E943" s="39"/>
      <c r="F943" s="40"/>
    </row>
    <row r="944" spans="3:6" ht="14.1" customHeight="1" x14ac:dyDescent="0.2">
      <c r="C944" s="37"/>
      <c r="D944" s="38"/>
      <c r="E944" s="39"/>
      <c r="F944" s="40"/>
    </row>
    <row r="945" spans="3:6" ht="14.1" customHeight="1" x14ac:dyDescent="0.2">
      <c r="C945" s="37"/>
      <c r="D945" s="38"/>
      <c r="E945" s="39"/>
      <c r="F945" s="40"/>
    </row>
    <row r="946" spans="3:6" ht="14.1" customHeight="1" x14ac:dyDescent="0.2">
      <c r="C946" s="37"/>
      <c r="D946" s="38"/>
      <c r="E946" s="39"/>
      <c r="F946" s="40"/>
    </row>
    <row r="947" spans="3:6" ht="14.1" customHeight="1" x14ac:dyDescent="0.2">
      <c r="C947" s="37"/>
      <c r="D947" s="38"/>
      <c r="E947" s="39"/>
      <c r="F947" s="40"/>
    </row>
    <row r="948" spans="3:6" ht="14.1" customHeight="1" x14ac:dyDescent="0.2">
      <c r="C948" s="37"/>
      <c r="D948" s="38"/>
      <c r="E948" s="39"/>
      <c r="F948" s="40"/>
    </row>
    <row r="949" spans="3:6" ht="14.1" customHeight="1" x14ac:dyDescent="0.2">
      <c r="C949" s="37"/>
      <c r="D949" s="38"/>
      <c r="E949" s="39"/>
      <c r="F949" s="40"/>
    </row>
    <row r="950" spans="3:6" ht="14.1" customHeight="1" x14ac:dyDescent="0.2">
      <c r="C950" s="37"/>
      <c r="D950" s="38"/>
      <c r="E950" s="39"/>
      <c r="F950" s="40"/>
    </row>
    <row r="951" spans="3:6" ht="14.1" customHeight="1" x14ac:dyDescent="0.2">
      <c r="C951" s="37"/>
      <c r="D951" s="38"/>
      <c r="E951" s="39"/>
      <c r="F951" s="40"/>
    </row>
    <row r="952" spans="3:6" ht="14.1" customHeight="1" x14ac:dyDescent="0.2">
      <c r="C952" s="37"/>
      <c r="D952" s="38"/>
      <c r="E952" s="39"/>
      <c r="F952" s="40"/>
    </row>
    <row r="953" spans="3:6" ht="14.1" customHeight="1" x14ac:dyDescent="0.2">
      <c r="C953" s="37"/>
      <c r="D953" s="38"/>
      <c r="E953" s="39"/>
      <c r="F953" s="40"/>
    </row>
    <row r="954" spans="3:6" ht="14.1" customHeight="1" x14ac:dyDescent="0.2">
      <c r="C954" s="37"/>
      <c r="D954" s="38"/>
      <c r="E954" s="39"/>
      <c r="F954" s="40"/>
    </row>
    <row r="955" spans="3:6" ht="14.1" customHeight="1" x14ac:dyDescent="0.2">
      <c r="C955" s="37"/>
      <c r="D955" s="38"/>
      <c r="E955" s="39"/>
      <c r="F955" s="40"/>
    </row>
    <row r="956" spans="3:6" ht="14.1" customHeight="1" x14ac:dyDescent="0.2">
      <c r="C956" s="37"/>
      <c r="D956" s="38"/>
      <c r="E956" s="39"/>
      <c r="F956" s="40"/>
    </row>
    <row r="957" spans="3:6" ht="14.1" customHeight="1" x14ac:dyDescent="0.2">
      <c r="C957" s="37"/>
      <c r="D957" s="38"/>
      <c r="E957" s="39"/>
      <c r="F957" s="40"/>
    </row>
    <row r="958" spans="3:6" ht="14.1" customHeight="1" x14ac:dyDescent="0.2">
      <c r="C958" s="37"/>
      <c r="D958" s="38"/>
      <c r="E958" s="39"/>
      <c r="F958" s="40"/>
    </row>
    <row r="959" spans="3:6" ht="14.1" customHeight="1" x14ac:dyDescent="0.2">
      <c r="C959" s="37"/>
      <c r="D959" s="38"/>
      <c r="E959" s="39"/>
      <c r="F959" s="40"/>
    </row>
    <row r="960" spans="3:6" ht="14.1" customHeight="1" x14ac:dyDescent="0.2">
      <c r="C960" s="37"/>
      <c r="D960" s="38"/>
      <c r="E960" s="39"/>
      <c r="F960" s="40"/>
    </row>
    <row r="961" spans="3:6" ht="14.1" customHeight="1" x14ac:dyDescent="0.2">
      <c r="C961" s="37"/>
      <c r="D961" s="38"/>
      <c r="E961" s="39"/>
      <c r="F961" s="40"/>
    </row>
    <row r="962" spans="3:6" ht="14.1" customHeight="1" x14ac:dyDescent="0.2">
      <c r="C962" s="37"/>
      <c r="D962" s="38"/>
      <c r="E962" s="39"/>
      <c r="F962" s="40"/>
    </row>
    <row r="963" spans="3:6" ht="14.1" customHeight="1" x14ac:dyDescent="0.2">
      <c r="C963" s="37"/>
      <c r="D963" s="38"/>
      <c r="E963" s="39"/>
      <c r="F963" s="40"/>
    </row>
    <row r="964" spans="3:6" ht="14.1" customHeight="1" x14ac:dyDescent="0.2">
      <c r="C964" s="37"/>
      <c r="D964" s="38"/>
      <c r="E964" s="39"/>
      <c r="F964" s="40"/>
    </row>
    <row r="965" spans="3:6" ht="14.1" customHeight="1" x14ac:dyDescent="0.2">
      <c r="C965" s="37"/>
      <c r="D965" s="38"/>
      <c r="E965" s="39"/>
      <c r="F965" s="40"/>
    </row>
    <row r="966" spans="3:6" ht="14.1" customHeight="1" x14ac:dyDescent="0.2">
      <c r="C966" s="37"/>
      <c r="D966" s="38"/>
      <c r="E966" s="39"/>
      <c r="F966" s="40"/>
    </row>
    <row r="967" spans="3:6" ht="14.1" customHeight="1" x14ac:dyDescent="0.2">
      <c r="C967" s="37"/>
      <c r="D967" s="38"/>
      <c r="E967" s="39"/>
      <c r="F967" s="40"/>
    </row>
    <row r="968" spans="3:6" ht="14.1" customHeight="1" x14ac:dyDescent="0.2">
      <c r="C968" s="37"/>
      <c r="D968" s="38"/>
      <c r="E968" s="39"/>
      <c r="F968" s="40"/>
    </row>
    <row r="969" spans="3:6" ht="14.1" customHeight="1" x14ac:dyDescent="0.2">
      <c r="C969" s="37"/>
      <c r="D969" s="38"/>
      <c r="E969" s="39"/>
      <c r="F969" s="40"/>
    </row>
    <row r="970" spans="3:6" ht="14.1" customHeight="1" x14ac:dyDescent="0.2">
      <c r="C970" s="37"/>
      <c r="D970" s="38"/>
      <c r="E970" s="39"/>
      <c r="F970" s="40"/>
    </row>
    <row r="971" spans="3:6" ht="14.1" customHeight="1" x14ac:dyDescent="0.2">
      <c r="C971" s="37"/>
      <c r="D971" s="38"/>
      <c r="E971" s="39"/>
      <c r="F971" s="40"/>
    </row>
    <row r="972" spans="3:6" ht="14.1" customHeight="1" x14ac:dyDescent="0.2">
      <c r="C972" s="37"/>
      <c r="D972" s="38"/>
      <c r="E972" s="39"/>
      <c r="F972" s="40"/>
    </row>
    <row r="973" spans="3:6" ht="14.1" customHeight="1" x14ac:dyDescent="0.2">
      <c r="C973" s="37"/>
      <c r="D973" s="38"/>
      <c r="E973" s="39"/>
      <c r="F973" s="40"/>
    </row>
    <row r="974" spans="3:6" ht="14.1" customHeight="1" x14ac:dyDescent="0.2">
      <c r="C974" s="37"/>
      <c r="D974" s="38"/>
      <c r="E974" s="39"/>
      <c r="F974" s="40"/>
    </row>
    <row r="975" spans="3:6" ht="14.1" customHeight="1" x14ac:dyDescent="0.2">
      <c r="C975" s="37"/>
      <c r="D975" s="38"/>
      <c r="E975" s="39"/>
      <c r="F975" s="40"/>
    </row>
    <row r="976" spans="3:6" ht="14.1" customHeight="1" x14ac:dyDescent="0.2">
      <c r="C976" s="37"/>
      <c r="D976" s="38"/>
      <c r="E976" s="39"/>
      <c r="F976" s="40"/>
    </row>
    <row r="977" spans="3:6" ht="14.1" customHeight="1" x14ac:dyDescent="0.2">
      <c r="C977" s="37"/>
      <c r="D977" s="38"/>
      <c r="E977" s="39"/>
      <c r="F977" s="40"/>
    </row>
    <row r="978" spans="3:6" ht="14.1" customHeight="1" x14ac:dyDescent="0.2">
      <c r="C978" s="37"/>
      <c r="D978" s="38"/>
      <c r="E978" s="39"/>
      <c r="F978" s="40"/>
    </row>
    <row r="979" spans="3:6" ht="14.1" customHeight="1" x14ac:dyDescent="0.2">
      <c r="C979" s="37"/>
      <c r="D979" s="38"/>
      <c r="E979" s="39"/>
      <c r="F979" s="40"/>
    </row>
    <row r="980" spans="3:6" ht="14.1" customHeight="1" x14ac:dyDescent="0.2">
      <c r="C980" s="37"/>
      <c r="D980" s="38"/>
      <c r="E980" s="39"/>
      <c r="F980" s="40"/>
    </row>
    <row r="981" spans="3:6" ht="14.1" customHeight="1" x14ac:dyDescent="0.2">
      <c r="C981" s="37"/>
      <c r="D981" s="38"/>
      <c r="E981" s="39"/>
      <c r="F981" s="40"/>
    </row>
    <row r="982" spans="3:6" ht="14.1" customHeight="1" x14ac:dyDescent="0.2">
      <c r="C982" s="37"/>
      <c r="D982" s="38"/>
      <c r="E982" s="39"/>
      <c r="F982" s="40"/>
    </row>
    <row r="983" spans="3:6" ht="14.1" customHeight="1" x14ac:dyDescent="0.2">
      <c r="C983" s="37"/>
      <c r="D983" s="38"/>
      <c r="E983" s="39"/>
      <c r="F983" s="40"/>
    </row>
    <row r="984" spans="3:6" ht="14.1" customHeight="1" x14ac:dyDescent="0.2">
      <c r="C984" s="37"/>
      <c r="D984" s="38"/>
      <c r="E984" s="39"/>
      <c r="F984" s="40"/>
    </row>
    <row r="985" spans="3:6" ht="14.1" customHeight="1" x14ac:dyDescent="0.2">
      <c r="C985" s="37"/>
      <c r="D985" s="38"/>
      <c r="E985" s="39"/>
      <c r="F985" s="40"/>
    </row>
    <row r="986" spans="3:6" ht="14.1" customHeight="1" x14ac:dyDescent="0.2">
      <c r="C986" s="37"/>
      <c r="D986" s="38"/>
      <c r="E986" s="39"/>
      <c r="F986" s="40"/>
    </row>
    <row r="987" spans="3:6" ht="14.1" customHeight="1" x14ac:dyDescent="0.2">
      <c r="C987" s="37"/>
      <c r="D987" s="38"/>
      <c r="E987" s="39"/>
      <c r="F987" s="40"/>
    </row>
    <row r="988" spans="3:6" ht="14.1" customHeight="1" x14ac:dyDescent="0.2">
      <c r="C988" s="37"/>
      <c r="D988" s="38"/>
      <c r="E988" s="39"/>
      <c r="F988" s="40"/>
    </row>
    <row r="989" spans="3:6" ht="14.1" customHeight="1" x14ac:dyDescent="0.2">
      <c r="C989" s="37"/>
      <c r="D989" s="38"/>
      <c r="E989" s="39"/>
      <c r="F989" s="40"/>
    </row>
    <row r="990" spans="3:6" ht="14.1" customHeight="1" x14ac:dyDescent="0.2">
      <c r="C990" s="37"/>
      <c r="D990" s="38"/>
      <c r="E990" s="39"/>
      <c r="F990" s="40"/>
    </row>
    <row r="991" spans="3:6" ht="14.1" customHeight="1" x14ac:dyDescent="0.2">
      <c r="C991" s="37"/>
      <c r="D991" s="38"/>
      <c r="E991" s="39"/>
      <c r="F991" s="40"/>
    </row>
    <row r="992" spans="3:6" ht="14.1" customHeight="1" x14ac:dyDescent="0.2">
      <c r="C992" s="37"/>
      <c r="D992" s="38"/>
      <c r="E992" s="39"/>
      <c r="F992" s="40"/>
    </row>
    <row r="993" spans="3:6" ht="14.1" customHeight="1" x14ac:dyDescent="0.2">
      <c r="C993" s="37"/>
      <c r="D993" s="38"/>
      <c r="E993" s="39"/>
      <c r="F993" s="40"/>
    </row>
    <row r="994" spans="3:6" ht="14.1" customHeight="1" x14ac:dyDescent="0.2">
      <c r="C994" s="37"/>
      <c r="D994" s="38"/>
      <c r="E994" s="39"/>
      <c r="F994" s="40"/>
    </row>
    <row r="995" spans="3:6" ht="14.1" customHeight="1" x14ac:dyDescent="0.2">
      <c r="C995" s="37"/>
      <c r="D995" s="38"/>
      <c r="E995" s="39"/>
      <c r="F995" s="40"/>
    </row>
    <row r="996" spans="3:6" ht="14.1" customHeight="1" x14ac:dyDescent="0.2">
      <c r="C996" s="37"/>
      <c r="D996" s="38"/>
      <c r="E996" s="39"/>
      <c r="F996" s="40"/>
    </row>
    <row r="997" spans="3:6" ht="14.1" customHeight="1" x14ac:dyDescent="0.2">
      <c r="C997" s="37"/>
      <c r="D997" s="38"/>
      <c r="E997" s="39"/>
      <c r="F997" s="40"/>
    </row>
    <row r="998" spans="3:6" ht="14.1" customHeight="1" x14ac:dyDescent="0.2">
      <c r="C998" s="37"/>
      <c r="D998" s="38"/>
      <c r="E998" s="39"/>
      <c r="F998" s="40"/>
    </row>
    <row r="999" spans="3:6" ht="14.1" customHeight="1" x14ac:dyDescent="0.2">
      <c r="C999" s="37"/>
      <c r="D999" s="38"/>
      <c r="E999" s="39"/>
      <c r="F999" s="40"/>
    </row>
    <row r="1000" spans="3:6" ht="14.1" customHeight="1" x14ac:dyDescent="0.2">
      <c r="C1000" s="37"/>
      <c r="D1000" s="38"/>
      <c r="E1000" s="39"/>
      <c r="F1000" s="40"/>
    </row>
    <row r="1001" spans="3:6" ht="14.1" customHeight="1" x14ac:dyDescent="0.2">
      <c r="C1001" s="37"/>
      <c r="D1001" s="38"/>
      <c r="E1001" s="39"/>
      <c r="F1001" s="40"/>
    </row>
    <row r="1002" spans="3:6" ht="14.1" customHeight="1" x14ac:dyDescent="0.2">
      <c r="C1002" s="37"/>
      <c r="D1002" s="38"/>
      <c r="E1002" s="39"/>
      <c r="F1002" s="40"/>
    </row>
    <row r="1003" spans="3:6" ht="14.1" customHeight="1" x14ac:dyDescent="0.2">
      <c r="C1003" s="37"/>
      <c r="D1003" s="38"/>
      <c r="E1003" s="39"/>
      <c r="F1003" s="40"/>
    </row>
    <row r="1004" spans="3:6" ht="14.1" customHeight="1" x14ac:dyDescent="0.2">
      <c r="C1004" s="37"/>
      <c r="D1004" s="38"/>
      <c r="E1004" s="39"/>
      <c r="F1004" s="40"/>
    </row>
    <row r="1005" spans="3:6" ht="14.1" customHeight="1" x14ac:dyDescent="0.2">
      <c r="C1005" s="37"/>
      <c r="D1005" s="38"/>
      <c r="E1005" s="39"/>
      <c r="F1005" s="40"/>
    </row>
    <row r="1006" spans="3:6" ht="14.1" customHeight="1" x14ac:dyDescent="0.2">
      <c r="C1006" s="37"/>
      <c r="D1006" s="38"/>
      <c r="E1006" s="39"/>
      <c r="F1006" s="40"/>
    </row>
    <row r="1007" spans="3:6" ht="14.1" customHeight="1" x14ac:dyDescent="0.2">
      <c r="C1007" s="37"/>
      <c r="D1007" s="38"/>
      <c r="E1007" s="39"/>
      <c r="F1007" s="40"/>
    </row>
    <row r="1008" spans="3:6" ht="14.1" customHeight="1" x14ac:dyDescent="0.2">
      <c r="C1008" s="37"/>
      <c r="D1008" s="38"/>
      <c r="E1008" s="39"/>
      <c r="F1008" s="40"/>
    </row>
    <row r="1009" spans="3:6" ht="14.1" customHeight="1" x14ac:dyDescent="0.2">
      <c r="C1009" s="37"/>
      <c r="D1009" s="38"/>
      <c r="E1009" s="39"/>
      <c r="F1009" s="40"/>
    </row>
    <row r="1010" spans="3:6" ht="14.1" customHeight="1" x14ac:dyDescent="0.2">
      <c r="C1010" s="37"/>
      <c r="D1010" s="38"/>
      <c r="E1010" s="39"/>
      <c r="F1010" s="40"/>
    </row>
    <row r="1011" spans="3:6" ht="14.1" customHeight="1" x14ac:dyDescent="0.2">
      <c r="C1011" s="37"/>
      <c r="D1011" s="38"/>
      <c r="E1011" s="39"/>
      <c r="F1011" s="40"/>
    </row>
    <row r="1012" spans="3:6" ht="14.1" customHeight="1" x14ac:dyDescent="0.2">
      <c r="C1012" s="37"/>
      <c r="D1012" s="38"/>
      <c r="E1012" s="39"/>
      <c r="F1012" s="40"/>
    </row>
    <row r="1013" spans="3:6" ht="14.1" customHeight="1" x14ac:dyDescent="0.2">
      <c r="C1013" s="37"/>
      <c r="D1013" s="38"/>
      <c r="E1013" s="39"/>
      <c r="F1013" s="40"/>
    </row>
    <row r="1014" spans="3:6" ht="14.1" customHeight="1" x14ac:dyDescent="0.2">
      <c r="C1014" s="37"/>
      <c r="D1014" s="38"/>
      <c r="E1014" s="39"/>
      <c r="F1014" s="40"/>
    </row>
    <row r="1015" spans="3:6" ht="14.1" customHeight="1" x14ac:dyDescent="0.2">
      <c r="C1015" s="37"/>
      <c r="D1015" s="38"/>
      <c r="E1015" s="39"/>
      <c r="F1015" s="40"/>
    </row>
    <row r="1016" spans="3:6" ht="14.1" customHeight="1" x14ac:dyDescent="0.2">
      <c r="C1016" s="37"/>
      <c r="D1016" s="38"/>
      <c r="E1016" s="39"/>
      <c r="F1016" s="40"/>
    </row>
    <row r="1017" spans="3:6" ht="14.1" customHeight="1" x14ac:dyDescent="0.2">
      <c r="C1017" s="37"/>
      <c r="D1017" s="38"/>
      <c r="E1017" s="39"/>
      <c r="F1017" s="40"/>
    </row>
    <row r="1018" spans="3:6" ht="14.1" customHeight="1" x14ac:dyDescent="0.2">
      <c r="C1018" s="37"/>
      <c r="D1018" s="38"/>
      <c r="E1018" s="39"/>
      <c r="F1018" s="40"/>
    </row>
    <row r="1019" spans="3:6" ht="14.1" customHeight="1" x14ac:dyDescent="0.2">
      <c r="C1019" s="37"/>
      <c r="D1019" s="38"/>
      <c r="E1019" s="39"/>
      <c r="F1019" s="40"/>
    </row>
    <row r="1020" spans="3:6" ht="14.1" customHeight="1" x14ac:dyDescent="0.2">
      <c r="C1020" s="37"/>
      <c r="D1020" s="38"/>
      <c r="E1020" s="39"/>
      <c r="F1020" s="40"/>
    </row>
    <row r="1021" spans="3:6" ht="14.1" customHeight="1" x14ac:dyDescent="0.2">
      <c r="C1021" s="37"/>
      <c r="D1021" s="38"/>
      <c r="E1021" s="39"/>
      <c r="F1021" s="40"/>
    </row>
    <row r="1022" spans="3:6" ht="14.1" customHeight="1" x14ac:dyDescent="0.2">
      <c r="C1022" s="37"/>
      <c r="D1022" s="38"/>
      <c r="E1022" s="39"/>
      <c r="F1022" s="40"/>
    </row>
    <row r="1023" spans="3:6" ht="14.1" customHeight="1" x14ac:dyDescent="0.2">
      <c r="C1023" s="37"/>
      <c r="D1023" s="38"/>
      <c r="E1023" s="39"/>
      <c r="F1023" s="40"/>
    </row>
    <row r="1024" spans="3:6" ht="14.1" customHeight="1" x14ac:dyDescent="0.2">
      <c r="C1024" s="37"/>
      <c r="D1024" s="38"/>
      <c r="E1024" s="39"/>
      <c r="F1024" s="40"/>
    </row>
    <row r="1025" spans="3:6" ht="14.1" customHeight="1" x14ac:dyDescent="0.2">
      <c r="C1025" s="37"/>
      <c r="D1025" s="38"/>
      <c r="E1025" s="39"/>
      <c r="F1025" s="40"/>
    </row>
    <row r="1026" spans="3:6" ht="14.1" customHeight="1" x14ac:dyDescent="0.2">
      <c r="C1026" s="37"/>
      <c r="D1026" s="38"/>
      <c r="E1026" s="39"/>
      <c r="F1026" s="40"/>
    </row>
    <row r="1027" spans="3:6" ht="14.1" customHeight="1" x14ac:dyDescent="0.2">
      <c r="C1027" s="37"/>
      <c r="D1027" s="38"/>
      <c r="E1027" s="39"/>
      <c r="F1027" s="40"/>
    </row>
    <row r="1028" spans="3:6" ht="14.1" customHeight="1" x14ac:dyDescent="0.2">
      <c r="C1028" s="37"/>
      <c r="D1028" s="38"/>
      <c r="E1028" s="39"/>
      <c r="F1028" s="40"/>
    </row>
    <row r="1029" spans="3:6" ht="14.1" customHeight="1" x14ac:dyDescent="0.2">
      <c r="C1029" s="37"/>
      <c r="D1029" s="38"/>
      <c r="E1029" s="39"/>
      <c r="F1029" s="40"/>
    </row>
    <row r="1030" spans="3:6" ht="14.1" customHeight="1" x14ac:dyDescent="0.2">
      <c r="C1030" s="37"/>
      <c r="D1030" s="38"/>
      <c r="E1030" s="39"/>
      <c r="F1030" s="40"/>
    </row>
    <row r="1031" spans="3:6" ht="14.1" customHeight="1" x14ac:dyDescent="0.2">
      <c r="C1031" s="37"/>
      <c r="D1031" s="38"/>
      <c r="E1031" s="39"/>
      <c r="F1031" s="40"/>
    </row>
    <row r="1032" spans="3:6" ht="14.1" customHeight="1" x14ac:dyDescent="0.2">
      <c r="C1032" s="37"/>
      <c r="D1032" s="38"/>
      <c r="E1032" s="39"/>
      <c r="F1032" s="40"/>
    </row>
    <row r="1033" spans="3:6" ht="14.1" customHeight="1" x14ac:dyDescent="0.2">
      <c r="C1033" s="37"/>
      <c r="D1033" s="38"/>
      <c r="E1033" s="39"/>
      <c r="F1033" s="40"/>
    </row>
    <row r="1034" spans="3:6" ht="14.1" customHeight="1" x14ac:dyDescent="0.2">
      <c r="C1034" s="37"/>
      <c r="D1034" s="38"/>
      <c r="E1034" s="39"/>
      <c r="F1034" s="40"/>
    </row>
    <row r="1035" spans="3:6" ht="14.1" customHeight="1" x14ac:dyDescent="0.2">
      <c r="C1035" s="37"/>
      <c r="D1035" s="38"/>
      <c r="E1035" s="39"/>
      <c r="F1035" s="40"/>
    </row>
    <row r="1036" spans="3:6" ht="14.1" customHeight="1" x14ac:dyDescent="0.2">
      <c r="C1036" s="37"/>
      <c r="D1036" s="38"/>
      <c r="E1036" s="39"/>
      <c r="F1036" s="40"/>
    </row>
    <row r="1037" spans="3:6" ht="14.1" customHeight="1" x14ac:dyDescent="0.2">
      <c r="C1037" s="37"/>
      <c r="D1037" s="38"/>
      <c r="E1037" s="39"/>
      <c r="F1037" s="40"/>
    </row>
    <row r="1038" spans="3:6" ht="14.1" customHeight="1" x14ac:dyDescent="0.2">
      <c r="C1038" s="37"/>
      <c r="D1038" s="38"/>
      <c r="E1038" s="39"/>
      <c r="F1038" s="40"/>
    </row>
    <row r="1039" spans="3:6" ht="14.1" customHeight="1" x14ac:dyDescent="0.2">
      <c r="C1039" s="37"/>
      <c r="D1039" s="38"/>
      <c r="E1039" s="39"/>
      <c r="F1039" s="40"/>
    </row>
    <row r="1040" spans="3:6" ht="14.1" customHeight="1" x14ac:dyDescent="0.2">
      <c r="C1040" s="37"/>
      <c r="D1040" s="38"/>
      <c r="E1040" s="39"/>
      <c r="F1040" s="40"/>
    </row>
    <row r="1041" spans="3:6" ht="14.1" customHeight="1" x14ac:dyDescent="0.2">
      <c r="C1041" s="37"/>
      <c r="D1041" s="38"/>
      <c r="E1041" s="39"/>
      <c r="F1041" s="40"/>
    </row>
    <row r="1042" spans="3:6" ht="14.1" customHeight="1" x14ac:dyDescent="0.2">
      <c r="C1042" s="37"/>
      <c r="D1042" s="38"/>
      <c r="E1042" s="39"/>
      <c r="F1042" s="40"/>
    </row>
    <row r="1043" spans="3:6" ht="14.1" customHeight="1" x14ac:dyDescent="0.2">
      <c r="C1043" s="37"/>
      <c r="D1043" s="38"/>
      <c r="E1043" s="39"/>
      <c r="F1043" s="40"/>
    </row>
    <row r="1044" spans="3:6" ht="14.1" customHeight="1" x14ac:dyDescent="0.2">
      <c r="C1044" s="37"/>
      <c r="D1044" s="38"/>
      <c r="E1044" s="39"/>
      <c r="F1044" s="40"/>
    </row>
    <row r="1045" spans="3:6" ht="14.1" customHeight="1" x14ac:dyDescent="0.2">
      <c r="C1045" s="37"/>
      <c r="D1045" s="38"/>
      <c r="E1045" s="39"/>
      <c r="F1045" s="40"/>
    </row>
  </sheetData>
  <mergeCells count="131">
    <mergeCell ref="A1:E2"/>
    <mergeCell ref="J14:N14"/>
    <mergeCell ref="J15:N15"/>
    <mergeCell ref="J5:N5"/>
    <mergeCell ref="J6:N6"/>
    <mergeCell ref="J7:N7"/>
    <mergeCell ref="J8:N8"/>
    <mergeCell ref="J9:N9"/>
    <mergeCell ref="J10:N10"/>
    <mergeCell ref="J11:N11"/>
    <mergeCell ref="J12:N12"/>
    <mergeCell ref="J13:N13"/>
    <mergeCell ref="B8:C8"/>
    <mergeCell ref="D8:E8"/>
    <mergeCell ref="B9:C9"/>
    <mergeCell ref="D9:E9"/>
    <mergeCell ref="B10:C10"/>
    <mergeCell ref="D10:E10"/>
    <mergeCell ref="A3:E3"/>
    <mergeCell ref="A4:E4"/>
    <mergeCell ref="A5:E5"/>
    <mergeCell ref="A6:E6"/>
    <mergeCell ref="B7:C7"/>
    <mergeCell ref="D7:E7"/>
    <mergeCell ref="A15:E15"/>
    <mergeCell ref="B16:C16"/>
    <mergeCell ref="D16:E16"/>
    <mergeCell ref="B17:C17"/>
    <mergeCell ref="D17:E17"/>
    <mergeCell ref="B18:C18"/>
    <mergeCell ref="D18:E18"/>
    <mergeCell ref="A11:E11"/>
    <mergeCell ref="B12:C12"/>
    <mergeCell ref="D12:E12"/>
    <mergeCell ref="B13:C13"/>
    <mergeCell ref="D13:E13"/>
    <mergeCell ref="A14:E14"/>
    <mergeCell ref="B23:C23"/>
    <mergeCell ref="B24:C24"/>
    <mergeCell ref="B25:C25"/>
    <mergeCell ref="B26:C26"/>
    <mergeCell ref="B27:C27"/>
    <mergeCell ref="B28:C28"/>
    <mergeCell ref="B19:C19"/>
    <mergeCell ref="D19:E19"/>
    <mergeCell ref="B20:C20"/>
    <mergeCell ref="D20:E20"/>
    <mergeCell ref="A21:E21"/>
    <mergeCell ref="B22:C22"/>
    <mergeCell ref="A36:C36"/>
    <mergeCell ref="B37:C37"/>
    <mergeCell ref="B38:C38"/>
    <mergeCell ref="B39:C39"/>
    <mergeCell ref="B40:C40"/>
    <mergeCell ref="B41:C41"/>
    <mergeCell ref="A29:D29"/>
    <mergeCell ref="A30:E30"/>
    <mergeCell ref="A31:C31"/>
    <mergeCell ref="B32:C32"/>
    <mergeCell ref="B33:C33"/>
    <mergeCell ref="A34:C34"/>
    <mergeCell ref="B48:D48"/>
    <mergeCell ref="B49:D49"/>
    <mergeCell ref="B50:D50"/>
    <mergeCell ref="B51:D51"/>
    <mergeCell ref="B52:D52"/>
    <mergeCell ref="A53:D53"/>
    <mergeCell ref="B42:C42"/>
    <mergeCell ref="B43:C43"/>
    <mergeCell ref="B44:C44"/>
    <mergeCell ref="A45:C45"/>
    <mergeCell ref="A46:C46"/>
    <mergeCell ref="B47:D47"/>
    <mergeCell ref="A61:E61"/>
    <mergeCell ref="B62:C62"/>
    <mergeCell ref="B63:C63"/>
    <mergeCell ref="B64:C64"/>
    <mergeCell ref="B65:C65"/>
    <mergeCell ref="B66:C66"/>
    <mergeCell ref="A54:E54"/>
    <mergeCell ref="A55:D55"/>
    <mergeCell ref="B56:D56"/>
    <mergeCell ref="B57:D57"/>
    <mergeCell ref="B58:D58"/>
    <mergeCell ref="B59:D59"/>
    <mergeCell ref="B74:C74"/>
    <mergeCell ref="B75:C75"/>
    <mergeCell ref="B76:C76"/>
    <mergeCell ref="B77:C77"/>
    <mergeCell ref="A78:C78"/>
    <mergeCell ref="B79:C79"/>
    <mergeCell ref="B67:C67"/>
    <mergeCell ref="A68:C68"/>
    <mergeCell ref="A70:E70"/>
    <mergeCell ref="B71:C71"/>
    <mergeCell ref="B72:C72"/>
    <mergeCell ref="B73:C73"/>
    <mergeCell ref="B87:D87"/>
    <mergeCell ref="A89:E89"/>
    <mergeCell ref="B90:D90"/>
    <mergeCell ref="B91:D91"/>
    <mergeCell ref="B93:D93"/>
    <mergeCell ref="B94:D94"/>
    <mergeCell ref="B80:C80"/>
    <mergeCell ref="A81:C81"/>
    <mergeCell ref="A83:E83"/>
    <mergeCell ref="A84:D84"/>
    <mergeCell ref="B85:D85"/>
    <mergeCell ref="B86:D86"/>
    <mergeCell ref="A95:D95"/>
    <mergeCell ref="A97:E97"/>
    <mergeCell ref="B98:C98"/>
    <mergeCell ref="B99:C99"/>
    <mergeCell ref="B100:C100"/>
    <mergeCell ref="A101:A104"/>
    <mergeCell ref="B101:C101"/>
    <mergeCell ref="B102:C102"/>
    <mergeCell ref="B103:C103"/>
    <mergeCell ref="B104:C104"/>
    <mergeCell ref="B112:D112"/>
    <mergeCell ref="B113:D113"/>
    <mergeCell ref="A114:D114"/>
    <mergeCell ref="B115:D115"/>
    <mergeCell ref="A116:D116"/>
    <mergeCell ref="A117:D117"/>
    <mergeCell ref="A106:C106"/>
    <mergeCell ref="A107:E107"/>
    <mergeCell ref="B108:D108"/>
    <mergeCell ref="B109:D109"/>
    <mergeCell ref="B110:D110"/>
    <mergeCell ref="B111:D111"/>
  </mergeCells>
  <printOptions horizontalCentered="1"/>
  <pageMargins left="0" right="0" top="1.9685039370078741" bottom="0.98425196850393704" header="0.39370078740157483" footer="0.39370078740157483"/>
  <pageSetup paperSize="9" scale="9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H32"/>
  <sheetViews>
    <sheetView view="pageBreakPreview" topLeftCell="A4" zoomScaleNormal="100" zoomScaleSheetLayoutView="100" workbookViewId="0">
      <selection activeCell="E92" sqref="E92"/>
    </sheetView>
  </sheetViews>
  <sheetFormatPr defaultRowHeight="12.75" x14ac:dyDescent="0.2"/>
  <cols>
    <col min="1" max="1" width="35" customWidth="1"/>
    <col min="2" max="2" width="20" customWidth="1"/>
    <col min="3" max="3" width="17.85546875" customWidth="1"/>
    <col min="4" max="4" width="19.85546875" customWidth="1"/>
    <col min="5" max="5" width="29" customWidth="1"/>
    <col min="6" max="6" width="11.5703125" customWidth="1"/>
    <col min="7" max="7" width="19.140625" customWidth="1"/>
  </cols>
  <sheetData>
    <row r="3" spans="1:8" ht="18" x14ac:dyDescent="0.2">
      <c r="A3" s="189" t="s">
        <v>123</v>
      </c>
      <c r="B3" s="189"/>
      <c r="C3" s="189"/>
      <c r="D3" s="189"/>
      <c r="E3" s="189"/>
      <c r="F3" s="52"/>
    </row>
    <row r="4" spans="1:8" ht="15" x14ac:dyDescent="0.2">
      <c r="A4" s="56"/>
      <c r="B4" s="56"/>
      <c r="C4" s="56"/>
      <c r="D4" s="56"/>
      <c r="E4" s="52"/>
      <c r="F4" s="52"/>
    </row>
    <row r="5" spans="1:8" ht="15.75" thickBot="1" x14ac:dyDescent="0.25">
      <c r="A5" s="56"/>
      <c r="B5" s="56"/>
      <c r="C5" s="56"/>
      <c r="D5" s="56"/>
      <c r="E5" s="52"/>
      <c r="F5" s="52"/>
    </row>
    <row r="6" spans="1:8" ht="25.5" customHeight="1" thickBot="1" x14ac:dyDescent="0.25">
      <c r="A6" s="104" t="s">
        <v>103</v>
      </c>
      <c r="B6" s="105" t="s">
        <v>115</v>
      </c>
      <c r="C6" s="106" t="s">
        <v>104</v>
      </c>
      <c r="D6" s="107" t="s">
        <v>106</v>
      </c>
      <c r="E6" s="205" t="s">
        <v>134</v>
      </c>
      <c r="F6" s="206"/>
    </row>
    <row r="7" spans="1:8" ht="17.25" customHeight="1" x14ac:dyDescent="0.2">
      <c r="A7" s="101" t="s">
        <v>113</v>
      </c>
      <c r="B7" s="102">
        <f>encarregado!E116</f>
        <v>11243.36</v>
      </c>
      <c r="C7" s="103">
        <v>1</v>
      </c>
      <c r="D7" s="102">
        <f>B7*C7</f>
        <v>11243.36</v>
      </c>
      <c r="E7" s="201">
        <f>D7*24</f>
        <v>269840.64000000001</v>
      </c>
      <c r="F7" s="202"/>
    </row>
    <row r="8" spans="1:8" ht="19.5" customHeight="1" x14ac:dyDescent="0.2">
      <c r="A8" s="95" t="s">
        <v>114</v>
      </c>
      <c r="B8" s="96">
        <f>'tecnico de manutenção'!E116</f>
        <v>9549.7199999999993</v>
      </c>
      <c r="C8" s="97">
        <v>3</v>
      </c>
      <c r="D8" s="96">
        <f>B8*C8</f>
        <v>28649.159999999996</v>
      </c>
      <c r="E8" s="203">
        <f>D8*24</f>
        <v>687579.83999999985</v>
      </c>
      <c r="F8" s="204"/>
    </row>
    <row r="9" spans="1:8" ht="21" customHeight="1" x14ac:dyDescent="0.2">
      <c r="A9" s="95" t="s">
        <v>121</v>
      </c>
      <c r="B9" s="96">
        <f>'mecânico de refrigeração'!E116</f>
        <v>0</v>
      </c>
      <c r="C9" s="97">
        <v>5</v>
      </c>
      <c r="D9" s="96">
        <f>B9*C9</f>
        <v>0</v>
      </c>
      <c r="E9" s="203">
        <f>D9*24</f>
        <v>0</v>
      </c>
      <c r="F9" s="204"/>
    </row>
    <row r="10" spans="1:8" ht="14.25" x14ac:dyDescent="0.2">
      <c r="A10" s="93"/>
      <c r="B10" s="70"/>
      <c r="C10" s="71"/>
      <c r="D10" s="70"/>
      <c r="E10" s="207"/>
      <c r="F10" s="208"/>
    </row>
    <row r="11" spans="1:8" ht="15.75" thickBot="1" x14ac:dyDescent="0.25">
      <c r="A11" s="190" t="s">
        <v>105</v>
      </c>
      <c r="B11" s="191"/>
      <c r="C11" s="191"/>
      <c r="D11" s="94">
        <f>SUM(D7:D10)</f>
        <v>39892.519999999997</v>
      </c>
      <c r="E11" s="209">
        <f>SUM(E7:E10)</f>
        <v>957420.47999999986</v>
      </c>
      <c r="F11" s="210"/>
    </row>
    <row r="13" spans="1:8" ht="13.5" thickBot="1" x14ac:dyDescent="0.25"/>
    <row r="14" spans="1:8" ht="15.75" thickBot="1" x14ac:dyDescent="0.25">
      <c r="A14" s="198" t="s">
        <v>144</v>
      </c>
      <c r="B14" s="199"/>
      <c r="C14" s="199"/>
      <c r="D14" s="199"/>
      <c r="E14" s="200"/>
      <c r="F14" s="54"/>
    </row>
    <row r="15" spans="1:8" ht="15" x14ac:dyDescent="0.2">
      <c r="A15" s="192" t="s">
        <v>135</v>
      </c>
      <c r="B15" s="193"/>
      <c r="C15" s="193"/>
      <c r="D15" s="194"/>
      <c r="E15" s="99">
        <f>D11</f>
        <v>39892.519999999997</v>
      </c>
      <c r="F15" s="55"/>
    </row>
    <row r="16" spans="1:8" ht="15.75" thickBot="1" x14ac:dyDescent="0.25">
      <c r="A16" s="195" t="s">
        <v>136</v>
      </c>
      <c r="B16" s="196"/>
      <c r="C16" s="196"/>
      <c r="D16" s="197"/>
      <c r="E16" s="100">
        <f>E11/2</f>
        <v>478710.23999999993</v>
      </c>
      <c r="F16" s="55"/>
      <c r="G16" s="52"/>
      <c r="H16" s="54"/>
    </row>
    <row r="17" spans="1:8" x14ac:dyDescent="0.2">
      <c r="A17" s="52"/>
      <c r="B17" s="52"/>
      <c r="C17" s="52"/>
      <c r="D17" s="53"/>
      <c r="E17" s="52"/>
      <c r="F17" s="52"/>
      <c r="G17" s="52"/>
      <c r="H17" s="52"/>
    </row>
    <row r="18" spans="1:8" ht="13.5" thickBot="1" x14ac:dyDescent="0.25">
      <c r="A18" s="52"/>
      <c r="B18" s="52"/>
      <c r="C18" s="52"/>
      <c r="D18" s="53"/>
      <c r="E18" s="52"/>
      <c r="F18" s="52"/>
      <c r="G18" s="52"/>
      <c r="H18" s="52"/>
    </row>
    <row r="19" spans="1:8" ht="51.75" thickBot="1" x14ac:dyDescent="0.25">
      <c r="A19" s="108" t="s">
        <v>137</v>
      </c>
      <c r="B19" s="111" t="s">
        <v>138</v>
      </c>
      <c r="C19" s="108" t="s">
        <v>143</v>
      </c>
      <c r="D19" s="183" t="s">
        <v>139</v>
      </c>
      <c r="E19" s="184"/>
      <c r="F19" s="52"/>
      <c r="G19" s="52"/>
      <c r="H19" s="52"/>
    </row>
    <row r="20" spans="1:8" ht="51.75" thickBot="1" x14ac:dyDescent="0.25">
      <c r="A20" s="112" t="s">
        <v>142</v>
      </c>
      <c r="B20" s="110">
        <f>E11</f>
        <v>957420.47999999986</v>
      </c>
      <c r="C20" s="109">
        <v>0.3</v>
      </c>
      <c r="D20" s="185">
        <f>B20*C20</f>
        <v>287226.14399999997</v>
      </c>
      <c r="E20" s="186"/>
      <c r="G20" s="57"/>
    </row>
    <row r="21" spans="1:8" ht="15" x14ac:dyDescent="0.2">
      <c r="A21" s="113"/>
      <c r="B21" s="114"/>
      <c r="C21" s="115"/>
      <c r="D21" s="116"/>
      <c r="E21" s="116"/>
      <c r="G21" s="57"/>
    </row>
    <row r="22" spans="1:8" ht="15.75" thickBot="1" x14ac:dyDescent="0.3">
      <c r="A22" s="72"/>
      <c r="B22" s="72"/>
      <c r="C22" s="72"/>
      <c r="D22" s="72"/>
      <c r="E22" s="75"/>
    </row>
    <row r="23" spans="1:8" ht="15.75" thickBot="1" x14ac:dyDescent="0.3">
      <c r="A23" s="180" t="s">
        <v>141</v>
      </c>
      <c r="B23" s="181"/>
      <c r="C23" s="182"/>
      <c r="D23" s="73"/>
      <c r="E23" s="73"/>
    </row>
    <row r="24" spans="1:8" ht="51" customHeight="1" thickBot="1" x14ac:dyDescent="0.3">
      <c r="A24" s="108" t="s">
        <v>137</v>
      </c>
      <c r="B24" s="187" t="s">
        <v>140</v>
      </c>
      <c r="C24" s="188"/>
      <c r="D24" s="72"/>
      <c r="E24" s="72"/>
    </row>
    <row r="25" spans="1:8" ht="28.5" customHeight="1" thickBot="1" x14ac:dyDescent="0.3">
      <c r="A25" s="109" t="s">
        <v>125</v>
      </c>
      <c r="B25" s="178">
        <f>E11+D20</f>
        <v>1244646.6239999998</v>
      </c>
      <c r="C25" s="179"/>
      <c r="D25" s="74"/>
      <c r="E25" s="98"/>
    </row>
    <row r="32" spans="1:8" x14ac:dyDescent="0.2">
      <c r="G32">
        <f>72705.57</f>
        <v>72705.570000000007</v>
      </c>
    </row>
  </sheetData>
  <mergeCells count="16">
    <mergeCell ref="A3:E3"/>
    <mergeCell ref="A11:C11"/>
    <mergeCell ref="A15:D15"/>
    <mergeCell ref="A16:D16"/>
    <mergeCell ref="A14:E14"/>
    <mergeCell ref="E7:F7"/>
    <mergeCell ref="E8:F8"/>
    <mergeCell ref="E9:F9"/>
    <mergeCell ref="E6:F6"/>
    <mergeCell ref="E10:F10"/>
    <mergeCell ref="E11:F11"/>
    <mergeCell ref="B25:C25"/>
    <mergeCell ref="A23:C23"/>
    <mergeCell ref="D19:E19"/>
    <mergeCell ref="D20:E20"/>
    <mergeCell ref="B24:C24"/>
  </mergeCells>
  <pageMargins left="1.7716535433070868" right="0.78740157480314965" top="0.98425196850393704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encarregado</vt:lpstr>
      <vt:lpstr>tecnico de manutenção</vt:lpstr>
      <vt:lpstr>mecânico de refrigeração</vt:lpstr>
      <vt:lpstr>Planilha Resumo </vt:lpstr>
      <vt:lpstr>encarregado!Area_de_impressao</vt:lpstr>
      <vt:lpstr>'mecânico de refrigeração'!Area_de_impressao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Fernanda Carvalho Silva</dc:creator>
  <cp:lastModifiedBy>Sebastiao de Carvalho Barros</cp:lastModifiedBy>
  <cp:lastPrinted>2024-11-28T18:43:51Z</cp:lastPrinted>
  <dcterms:created xsi:type="dcterms:W3CDTF">2007-07-12T20:07:59Z</dcterms:created>
  <dcterms:modified xsi:type="dcterms:W3CDTF">2025-02-10T13:19:13Z</dcterms:modified>
</cp:coreProperties>
</file>